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94317FEC-9D2B-49F4-A08F-70D6E902BD51}" xr6:coauthVersionLast="47" xr6:coauthVersionMax="47" xr10:uidLastSave="{00000000-0000-0000-0000-000000000000}"/>
  <workbookProtection workbookAlgorithmName="SHA-512" workbookHashValue="4ohETR+JhcnpgLlbg5RU1DyLZEgm0YK8tgRXT3fS0Vai+hx1vyfaQtcDQSaTGzJhS+3Mgarbt2CWGoQWrd07sw==" workbookSaltValue="NkbczdJlxD5h1ohTUaZwYQ==" workbookSpinCount="100000" lockStructure="1"/>
  <bookViews>
    <workbookView xWindow="120" yWindow="120" windowWidth="20370" windowHeight="108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 r="P8" i="4"/>
  <c r="I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<sst xmlns="http://schemas.openxmlformats.org/spreadsheetml/2006/main" count="236" uniqueCount="117">
  <si>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</si>
  <si>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</si>
  <si>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</si>
  <si>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</si>
  <si>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</si>
  <si>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</si>
  <si>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</si>
  <si>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</si>
  <si>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</si>
  <si>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</si>
  <si>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</si>
  <si>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</si>
  <si>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</si>
  <si>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</si>
  <si>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</si>
  <si>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</si>
  <si>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</si>
  <si>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</si>
  <si>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</si>
  <si>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</si>
  <si>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</si>
  <si>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</si>
  <si>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</si>
  <si>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</si>
  <si>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</si>
  <si>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</si>
  <si>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</si>
  <si>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</si>
  <si>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</si>
  <si>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</si>
  <si>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</si>
  <si>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</si>
  <si>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</si>
  <si>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</si>
  <si>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</si>
  <si>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</si>
  <si>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</si>
  <si>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</si>
  <si>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</si>
  <si>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</si>
  <si>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</si>
  <si>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</si>
  <si>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</si>
  <si>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</si>
  <si>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</si>
  <si>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</si>
  <si>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</si>
  <si>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</si>
  <si>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</si>
  <si>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</si>
  <si>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</si>
  <si>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</si>
  <si>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</si>
  <si>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</si>
  <si>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</si>
  <si>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</si>
  <si>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</si>
  <si>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</si>
  <si>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</si>
  <si>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</si>
  <si>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</si>
  <si>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</si>
  <si>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</si>
  <si>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</si>
  <si>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</si>
  <si>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</si>
  <si>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</si>
  <si>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</si>
  <si>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</si>
  <si>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</si>
  <si>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</si>
  <si>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</si>
  <si>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</si>
  <si>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</si>
  <si>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</si>
  <si>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</si>
  <si>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</si>
  <si>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</si>
  <si>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</si>
  <si>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</si>
  <si>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</si>
  <si>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</si>
  <si>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</si>
  <si>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</si>
  <si>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</si>
  <si>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</si>
  <si>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</si>
  <si>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</si>
  <si>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</si>
  <si>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</si>
  <si>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</si>
  <si>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</si>
  <si>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</si>
  <si>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</si>
  <si>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</si>
  <si>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</si>
  <si>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</si>
  <si>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</si>
  <si>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</si>
  <si>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</si>
  <si>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</si>
  <si>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</si>
  <si>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</si>
  <si>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</si>
  <si>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</si>
  <si>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</si>
  <si>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</si>
  <si>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</si>
  <si>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</si>
  <si>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</si>
  <si>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</si>
  <si>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</si>
  <si>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</si>
  <si>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</si>
  <si>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供用開始から10年以上経過し、機械・電気設備を中心に耐用年数を迎え故障による修繕が近年増加傾向にあります。
　平成30年度より農業集落排水施設機能保全計画および最適化整備構想の策定に取り組みました。機能診断においては管路施設および真空ステーションについては「変状なし」と判断されました。しかしながら、汚水処理施設の機械・電気設備において交換等が必要と判断されましたので、まず機械・電気設備から更新を進めていくこととします。
　今後は、財政状況等を踏まえ更新費用の抑制および平準化を図りながら更新を進めていく予定です。</t>
    <phoneticPr fontId="4"/>
  </si>
  <si>
    <t>機械・電気設備を中心に多くの設備が耐用年数を迎え更新が必要となってくるため更新費用の財源を確保する必要があります。
　しかしながら、処理区域は山間地域であり、高齢化率も高く新規接続も見込めないため使用料収入の増加は期待できません。
　これまで以上に一般会計からの繰入金や企業債に依存することになりますが、最適化整備構想に基づいて処理人口に応じた施設の最適化を図り、更新費用の抑制および平準化を図っていきます。</t>
    <phoneticPr fontId="4"/>
  </si>
  <si>
    <t>①収益的収支比率
　使用料収入については減少傾向にあり、一般会計からの繰入金で不足分を賄っています。令和５年度は、法適用化に伴う打切決算を行ったため４月以降の支払いが反映されていないので比率が改善しているように現れています。
④企業債残高対事業規模比率
　類似団体の平均を下回っていますが、今後、施設の更新が必要になってきます。企業債を抑制しながら更新を進めていく必要があります。
⑤経費回収率
　汚水処理人口の減少により使用料収入は減少傾向にあります。経費削減に努めていますが、施設の老朽化により修繕費が増加傾向にあります。今後は農業集落排水事業最適化整備構想に基づき更新を進めていきます。
⑥汚水処理原価
　前年度と比較すると減少しましたが、類似団体の平均と比較すると大きく上回っています。今後、汚水処理人口の減少により有収水量の低下が考えられますが、汚水処理費の削減に引き続き努めていきます。
⑦施設利用率
　類似団体と同水準でありますが、汚水処理人口の減少が予測されるため、施設のスペックダウン等の最適化を図る必要があります。
⑧水洗化率
　処理区域内人口の高齢化により新規加入は少ないですが、引き続き普及促進に努めます。</t>
    <rPh sb="57" eb="61">
      <t>ホウテキヨウカ</t>
    </rPh>
    <rPh sb="62" eb="63">
      <t>トモナ</t>
    </rPh>
    <rPh sb="64" eb="66">
      <t>ウチキ</t>
    </rPh>
    <rPh sb="66" eb="68">
      <t>ケッサン</t>
    </rPh>
    <rPh sb="69" eb="70">
      <t>オコナ</t>
    </rPh>
    <rPh sb="74" eb="76">
      <t>ヒリツ</t>
    </rPh>
    <rPh sb="77" eb="79">
      <t>カイゼン</t>
    </rPh>
    <rPh sb="83" eb="85">
      <t>ハンエイ</t>
    </rPh>
    <rPh sb="105" eb="106">
      <t>アラワ</t>
    </rPh>
    <rPh sb="315" eb="31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</si>
</sst>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8" fontId="15" fillId="4" borderId="2" xfId="1" applyNumberFormat="1" applyFont="1" applyFill="1" applyBorder="1" applyAlignment="1">
      <alignment vertical="center" shrinkToFit="1"/>
    </xf>
    <xf numFmtId="177" fontId="15" fillId="0" borderId="2" xfId="1" applyNumberFormat="1" applyFont="1" applyBorder="1" applyAlignment="1">
      <alignment vertical="center" shrinkToFit="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75-47E3-A8DA-DB91949AA9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0.03</c:v>
                </c:pt>
                <c:pt idx="4" formatCode="#,##0.00;&quot;△&quot;#,##0.00;&quot;-&quot;">
                  <c:v>0.03</c:v>
                </c:pt>
              </c:numCache>
            </c:numRef>
          </c:val>
          <c:smooth val="0"/>
          <c:extLst>
            <c:ext xmlns:c16="http://schemas.microsoft.com/office/drawing/2014/chart" uri="{C3380CC4-5D6E-409C-BE32-E72D297353CC}">
              <c16:uniqueId val="{00000001-6E75-47E3-A8DA-DB91949AA9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42.65</c:v>
                </c:pt>
                <c:pt idx="1">
                  <c:v>40.5</c:v>
                </c:pt>
                <c:pt idx="2">
                  <c:v>36.200000000000003</c:v>
                </c:pt>
                <c:pt idx="3">
                  <c:v>55.56</c:v>
                </c:pt>
                <c:pt idx="4">
                  <c:v>46.95</c:v>
                </c:pt>
              </c:numCache>
            </c:numRef>
          </c:val>
          <c:extLst>
            <c:ext xmlns:c16="http://schemas.microsoft.com/office/drawing/2014/chart" uri="{C3380CC4-5D6E-409C-BE32-E72D297353CC}">
              <c16:uniqueId val="{00000000-0790-43D4-929D-EF2CBA3A984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41.66</c:v>
                </c:pt>
                <c:pt idx="2">
                  <c:v>36.369999999999997</c:v>
                </c:pt>
                <c:pt idx="3">
                  <c:v>52.35</c:v>
                </c:pt>
                <c:pt idx="4">
                  <c:v>46.25</c:v>
                </c:pt>
              </c:numCache>
            </c:numRef>
          </c:val>
          <c:smooth val="0"/>
          <c:extLst>
            <c:ext xmlns:c16="http://schemas.microsoft.com/office/drawing/2014/chart" uri="{C3380CC4-5D6E-409C-BE32-E72D297353CC}">
              <c16:uniqueId val="{00000001-0790-43D4-929D-EF2CBA3A984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83.07</c:v>
                </c:pt>
                <c:pt idx="1">
                  <c:v>74.569999999999993</c:v>
                </c:pt>
                <c:pt idx="2">
                  <c:v>75</c:v>
                </c:pt>
                <c:pt idx="3">
                  <c:v>74.88</c:v>
                </c:pt>
                <c:pt idx="4">
                  <c:v>75.98</c:v>
                </c:pt>
              </c:numCache>
            </c:numRef>
          </c:val>
          <c:extLst>
            <c:ext xmlns:c16="http://schemas.microsoft.com/office/drawing/2014/chart" uri="{C3380CC4-5D6E-409C-BE32-E72D297353CC}">
              <c16:uniqueId val="{00000000-2B06-4378-9DE8-F07E5233B7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58.77</c:v>
                </c:pt>
                <c:pt idx="2">
                  <c:v>59.58</c:v>
                </c:pt>
                <c:pt idx="3">
                  <c:v>84.39</c:v>
                </c:pt>
                <c:pt idx="4">
                  <c:v>83.96</c:v>
                </c:pt>
              </c:numCache>
            </c:numRef>
          </c:val>
          <c:smooth val="0"/>
          <c:extLst>
            <c:ext xmlns:c16="http://schemas.microsoft.com/office/drawing/2014/chart" uri="{C3380CC4-5D6E-409C-BE32-E72D297353CC}">
              <c16:uniqueId val="{00000001-2B06-4378-9DE8-F07E5233B7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54.97</c:v>
                </c:pt>
                <c:pt idx="1">
                  <c:v>65.510000000000005</c:v>
                </c:pt>
                <c:pt idx="2">
                  <c:v>68.88</c:v>
                </c:pt>
                <c:pt idx="3">
                  <c:v>63.2</c:v>
                </c:pt>
                <c:pt idx="4">
                  <c:v>68.45</c:v>
                </c:pt>
              </c:numCache>
            </c:numRef>
          </c:val>
          <c:extLst>
            <c:ext xmlns:c16="http://schemas.microsoft.com/office/drawing/2014/chart" uri="{C3380CC4-5D6E-409C-BE32-E72D297353CC}">
              <c16:uniqueId val="{00000000-B55A-4871-8B07-168EE8A63C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5A-4871-8B07-168EE8A63C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5E-4A84-8405-3C0B2A8C721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5E-4A84-8405-3C0B2A8C721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32-4327-8869-D015DED8605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32-4327-8869-D015DED8605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36-42AE-9539-60A7F6DB58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36-42AE-9539-60A7F6DB58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59-43D2-B0EC-57AACA47DC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59-43D2-B0EC-57AACA47DC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277.94</c:v>
                </c:pt>
                <c:pt idx="1">
                  <c:v>425.82</c:v>
                </c:pt>
                <c:pt idx="2">
                  <c:v>192.3</c:v>
                </c:pt>
                <c:pt idx="3">
                  <c:v>188.82</c:v>
                </c:pt>
                <c:pt idx="4">
                  <c:v>183.56</c:v>
                </c:pt>
              </c:numCache>
            </c:numRef>
          </c:val>
          <c:extLst>
            <c:ext xmlns:c16="http://schemas.microsoft.com/office/drawing/2014/chart" uri="{C3380CC4-5D6E-409C-BE32-E72D297353CC}">
              <c16:uniqueId val="{00000000-552F-4775-A6B5-3BB575FA6C3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746.98</c:v>
                </c:pt>
                <c:pt idx="2">
                  <c:v>904.55</c:v>
                </c:pt>
                <c:pt idx="3">
                  <c:v>900.82</c:v>
                </c:pt>
                <c:pt idx="4">
                  <c:v>839.21</c:v>
                </c:pt>
              </c:numCache>
            </c:numRef>
          </c:val>
          <c:smooth val="0"/>
          <c:extLst>
            <c:ext xmlns:c16="http://schemas.microsoft.com/office/drawing/2014/chart" uri="{C3380CC4-5D6E-409C-BE32-E72D297353CC}">
              <c16:uniqueId val="{00000001-552F-4775-A6B5-3BB575FA6C3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19.27</c:v>
                </c:pt>
                <c:pt idx="1">
                  <c:v>19.829999999999998</c:v>
                </c:pt>
                <c:pt idx="2">
                  <c:v>20.46</c:v>
                </c:pt>
                <c:pt idx="3">
                  <c:v>13.37</c:v>
                </c:pt>
                <c:pt idx="4">
                  <c:v>17.77</c:v>
                </c:pt>
              </c:numCache>
            </c:numRef>
          </c:val>
          <c:extLst>
            <c:ext xmlns:c16="http://schemas.microsoft.com/office/drawing/2014/chart" uri="{C3380CC4-5D6E-409C-BE32-E72D297353CC}">
              <c16:uniqueId val="{00000000-2948-46C5-97E9-F5AFBE946D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40.49</c:v>
                </c:pt>
                <c:pt idx="2">
                  <c:v>39.69</c:v>
                </c:pt>
                <c:pt idx="3">
                  <c:v>52.94</c:v>
                </c:pt>
                <c:pt idx="4">
                  <c:v>52.05</c:v>
                </c:pt>
              </c:numCache>
            </c:numRef>
          </c:val>
          <c:smooth val="0"/>
          <c:extLst>
            <c:ext xmlns:c16="http://schemas.microsoft.com/office/drawing/2014/chart" uri="{C3380CC4-5D6E-409C-BE32-E72D297353CC}">
              <c16:uniqueId val="{00000001-2948-46C5-97E9-F5AFBE946D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794.97</c:v>
                </c:pt>
                <c:pt idx="1">
                  <c:v>777.82</c:v>
                </c:pt>
                <c:pt idx="2">
                  <c:v>766.83</c:v>
                </c:pt>
                <c:pt idx="3">
                  <c:v>1180.6300000000001</c:v>
                </c:pt>
                <c:pt idx="4">
                  <c:v>905.3</c:v>
                </c:pt>
              </c:numCache>
            </c:numRef>
          </c:val>
          <c:extLst>
            <c:ext xmlns:c16="http://schemas.microsoft.com/office/drawing/2014/chart" uri="{C3380CC4-5D6E-409C-BE32-E72D297353CC}">
              <c16:uniqueId val="{00000000-402C-4423-9623-2DA7F7C040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274.54000000000002</c:v>
                </c:pt>
                <c:pt idx="2">
                  <c:v>253.17</c:v>
                </c:pt>
                <c:pt idx="3">
                  <c:v>303.27999999999997</c:v>
                </c:pt>
                <c:pt idx="4">
                  <c:v>301.86</c:v>
                </c:pt>
              </c:numCache>
            </c:numRef>
          </c:val>
          <c:smooth val="0"/>
          <c:extLst>
            <c:ext xmlns:c16="http://schemas.microsoft.com/office/drawing/2014/chart" uri="{C3380CC4-5D6E-409C-BE32-E72D297353CC}">
              <c16:uniqueId val="{00000001-402C-4423-9623-2DA7F7C040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9" zoomScaleNormal="100" workbookViewId="0"/>
  </sheetViews>
  <sheetFormatPr defaultColWidth="2.75" defaultRowHeight="13.5" x14ac:dyDescent="0.15"/>
  <cols>
    <col min="1" max="1" width="2.7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滋賀県　多賀町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46">
        <f>データ!S6</f>
        <v>7418</v>
      </c>
      <c r="AM8" s="46"/>
      <c r="AN8" s="46"/>
      <c r="AO8" s="46"/>
      <c r="AP8" s="46"/>
      <c r="AQ8" s="46"/>
      <c r="AR8" s="46"/>
      <c r="AS8" s="46"/>
      <c r="AT8" s="47">
        <f>データ!T6</f>
        <v>747.7</v>
      </c>
      <c r="AU8" s="47"/>
      <c r="AV8" s="47"/>
      <c r="AW8" s="47"/>
      <c r="AX8" s="47"/>
      <c r="AY8" s="47"/>
      <c r="AZ8" s="47"/>
      <c r="BA8" s="47"/>
      <c r="BB8" s="47">
        <f>データ!U6</f>
        <v>9.92</v>
      </c>
      <c r="BC8" s="47"/>
      <c r="BD8" s="47"/>
      <c r="BE8" s="47"/>
      <c r="BF8" s="47"/>
      <c r="BG8" s="47"/>
      <c r="BH8" s="47"/>
      <c r="BI8" s="47"/>
      <c r="BJ8" s="3"/>
      <c r="BK8" s="3"/>
      <c r="BL8" s="62" t="s">
        <v>10</v>
      </c>
      <c r="BM8" s="63"/>
      <c r="BN8" s="64" t="s">
        <v>11</v>
      </c>
      <c r="BO8" s="64"/>
      <c r="BP8" s="64"/>
      <c r="BQ8" s="64"/>
      <c r="BR8" s="64"/>
      <c r="BS8" s="64"/>
      <c r="BT8" s="64"/>
      <c r="BU8" s="64"/>
      <c r="BV8" s="64"/>
      <c r="BW8" s="64"/>
      <c r="BX8" s="64"/>
      <c r="BY8" s="65"/>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5.52</v>
      </c>
      <c r="Q10" s="47"/>
      <c r="R10" s="47"/>
      <c r="S10" s="47"/>
      <c r="T10" s="47"/>
      <c r="U10" s="47"/>
      <c r="V10" s="47"/>
      <c r="W10" s="47">
        <f>データ!Q6</f>
        <v>62.05</v>
      </c>
      <c r="X10" s="47"/>
      <c r="Y10" s="47"/>
      <c r="Z10" s="47"/>
      <c r="AA10" s="47"/>
      <c r="AB10" s="47"/>
      <c r="AC10" s="47"/>
      <c r="AD10" s="46">
        <f>データ!R6</f>
        <v>2750</v>
      </c>
      <c r="AE10" s="46"/>
      <c r="AF10" s="46"/>
      <c r="AG10" s="46"/>
      <c r="AH10" s="46"/>
      <c r="AI10" s="46"/>
      <c r="AJ10" s="46"/>
      <c r="AK10" s="2"/>
      <c r="AL10" s="46">
        <f>データ!V6</f>
        <v>408</v>
      </c>
      <c r="AM10" s="46"/>
      <c r="AN10" s="46"/>
      <c r="AO10" s="46"/>
      <c r="AP10" s="46"/>
      <c r="AQ10" s="46"/>
      <c r="AR10" s="46"/>
      <c r="AS10" s="46"/>
      <c r="AT10" s="47">
        <f>データ!W6</f>
        <v>0.88</v>
      </c>
      <c r="AU10" s="47"/>
      <c r="AV10" s="47"/>
      <c r="AW10" s="47"/>
      <c r="AX10" s="47"/>
      <c r="AY10" s="47"/>
      <c r="AZ10" s="47"/>
      <c r="BA10" s="47"/>
      <c r="BB10" s="47">
        <f>データ!X6</f>
        <v>463.64</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9" t="s">
        <v>26</v>
      </c>
      <c r="BM14" s="40"/>
      <c r="BN14" s="40"/>
      <c r="BO14" s="40"/>
      <c r="BP14" s="40"/>
      <c r="BQ14" s="40"/>
      <c r="BR14" s="40"/>
      <c r="BS14" s="40"/>
      <c r="BT14" s="40"/>
      <c r="BU14" s="40"/>
      <c r="BV14" s="40"/>
      <c r="BW14" s="40"/>
      <c r="BX14" s="40"/>
      <c r="BY14" s="40"/>
      <c r="BZ14" s="41"/>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9" t="s">
        <v>27</v>
      </c>
      <c r="BM45" s="40"/>
      <c r="BN45" s="40"/>
      <c r="BO45" s="40"/>
      <c r="BP45" s="40"/>
      <c r="BQ45" s="40"/>
      <c r="BR45" s="40"/>
      <c r="BS45" s="40"/>
      <c r="BT45" s="40"/>
      <c r="BU45" s="40"/>
      <c r="BV45" s="40"/>
      <c r="BW45" s="40"/>
      <c r="BX45" s="40"/>
      <c r="BY45" s="40"/>
      <c r="BZ45" s="4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2"/>
      <c r="BM46" s="43"/>
      <c r="BN46" s="43"/>
      <c r="BO46" s="43"/>
      <c r="BP46" s="43"/>
      <c r="BQ46" s="43"/>
      <c r="BR46" s="43"/>
      <c r="BS46" s="43"/>
      <c r="BT46" s="43"/>
      <c r="BU46" s="43"/>
      <c r="BV46" s="43"/>
      <c r="BW46" s="43"/>
      <c r="BX46" s="43"/>
      <c r="BY46" s="43"/>
      <c r="BZ46" s="4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6" t="s">
        <v>28</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30"/>
      <c r="BM60" s="31"/>
      <c r="BN60" s="31"/>
      <c r="BO60" s="31"/>
      <c r="BP60" s="31"/>
      <c r="BQ60" s="31"/>
      <c r="BR60" s="31"/>
      <c r="BS60" s="31"/>
      <c r="BT60" s="31"/>
      <c r="BU60" s="31"/>
      <c r="BV60" s="31"/>
      <c r="BW60" s="31"/>
      <c r="BX60" s="31"/>
      <c r="BY60" s="31"/>
      <c r="BZ60" s="32"/>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9" t="s">
        <v>29</v>
      </c>
      <c r="BM64" s="40"/>
      <c r="BN64" s="40"/>
      <c r="BO64" s="40"/>
      <c r="BP64" s="40"/>
      <c r="BQ64" s="40"/>
      <c r="BR64" s="40"/>
      <c r="BS64" s="40"/>
      <c r="BT64" s="40"/>
      <c r="BU64" s="40"/>
      <c r="BV64" s="40"/>
      <c r="BW64" s="40"/>
      <c r="BX64" s="40"/>
      <c r="BY64" s="40"/>
      <c r="BZ64" s="4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2"/>
      <c r="BM65" s="43"/>
      <c r="BN65" s="43"/>
      <c r="BO65" s="43"/>
      <c r="BP65" s="43"/>
      <c r="BQ65" s="43"/>
      <c r="BR65" s="43"/>
      <c r="BS65" s="43"/>
      <c r="BT65" s="43"/>
      <c r="BU65" s="43"/>
      <c r="BV65" s="43"/>
      <c r="BW65" s="43"/>
      <c r="BX65" s="43"/>
      <c r="BY65" s="43"/>
      <c r="BZ65" s="4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djDysghWQPRcDlMjEPKOTKigcACz5Nx0+j4BmRlA5TMFkul8sS9LWg4b9q84gmjkAw7AtNUB6u7zvV4lZWgfUg==" saltValue="03E0pqfW66iBpmsmTvO6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topLeftCell="BC1" workbookViewId="0">
      <selection activeCell="BI11" sqref="BI11"/>
    </sheetView>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4" t="s">
        <v>53</v>
      </c>
      <c r="I3" s="75"/>
      <c r="J3" s="75"/>
      <c r="K3" s="75"/>
      <c r="L3" s="75"/>
      <c r="M3" s="75"/>
      <c r="N3" s="75"/>
      <c r="O3" s="75"/>
      <c r="P3" s="75"/>
      <c r="Q3" s="75"/>
      <c r="R3" s="75"/>
      <c r="S3" s="75"/>
      <c r="T3" s="75"/>
      <c r="U3" s="75"/>
      <c r="V3" s="75"/>
      <c r="W3" s="75"/>
      <c r="X3" s="76"/>
      <c r="Y3" s="80"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28</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254436</v>
      </c>
      <c r="D6" s="19">
        <f t="shared" si="3"/>
        <v>47</v>
      </c>
      <c r="E6" s="19">
        <f t="shared" si="3"/>
        <v>17</v>
      </c>
      <c r="F6" s="19">
        <f t="shared" si="3"/>
        <v>5</v>
      </c>
      <c r="G6" s="19">
        <f t="shared" si="3"/>
        <v>0</v>
      </c>
      <c r="H6" s="19" t="str">
        <f t="shared" si="3"/>
        <v>滋賀県　多賀町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5.52</v>
      </c>
      <c r="Q6" s="20">
        <f t="shared" si="3"/>
        <v>62.05</v>
      </c>
      <c r="R6" s="20">
        <f t="shared" si="3"/>
        <v>2750</v>
      </c>
      <c r="S6" s="20">
        <f t="shared" si="3"/>
        <v>7418</v>
      </c>
      <c r="T6" s="20">
        <f t="shared" si="3"/>
        <v>747.7</v>
      </c>
      <c r="U6" s="20">
        <f t="shared" si="3"/>
        <v>9.92</v>
      </c>
      <c r="V6" s="20">
        <f t="shared" si="3"/>
        <v>408</v>
      </c>
      <c r="W6" s="20">
        <f t="shared" si="3"/>
        <v>0.88</v>
      </c>
      <c r="X6" s="20">
        <f t="shared" si="3"/>
        <v>463.64</v>
      </c>
      <c r="Y6" s="21">
        <f>IF(Y7="",NA(),Y7)</f>
        <v>54.97</v>
      </c>
      <c r="Z6" s="21">
        <f t="shared" ref="Z6:AH6" si="4">IF(Z7="",NA(),Z7)</f>
        <v>65.510000000000005</v>
      </c>
      <c r="AA6" s="21">
        <f t="shared" si="4"/>
        <v>68.88</v>
      </c>
      <c r="AB6" s="21">
        <f t="shared" si="4"/>
        <v>63.2</v>
      </c>
      <c r="AC6" s="21">
        <f t="shared" si="4"/>
        <v>68.45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277.94</v>
      </c>
      <c r="BG6" s="21">
        <f t="shared" ref="BG6:BO6" si="7">IF(BG7="",NA(),BG7)</f>
        <v>425.82</v>
      </c>
      <c r="BH6" s="21">
        <f t="shared" si="7"/>
        <v>192.3</v>
      </c>
      <c r="BI6" s="21">
        <f t="shared" si="7"/>
        <v>188.82</v>
      </c>
      <c r="BJ6" s="28">
        <f t="shared" si="7"/>
        <v>183.56</v>
      </c>
      <c r="BK6" s="21">
        <f t="shared" si="7"/>
        <v>673.08</v>
      </c>
      <c r="BL6" s="21">
        <f t="shared" si="7"/>
        <v>746.98</v>
      </c>
      <c r="BM6" s="21">
        <f t="shared" si="7"/>
        <v>904.55</v>
      </c>
      <c r="BN6" s="21">
        <f t="shared" si="7"/>
        <v>900.82</v>
      </c>
      <c r="BO6" s="21">
        <f t="shared" si="7"/>
        <v>839.21</v>
      </c>
      <c r="BP6" s="20" t="str">
        <f>IF(BP7="","",IF(BP7="-","【-】","【"&amp;SUBSTITUTE(TEXT(BP7,"#,##0.00"),"-","△")&amp;"】"))</f>
        <v>【785.10】</v>
      </c>
      <c r="BQ6" s="21">
        <f>IF(BQ7="",NA(),BQ7)</f>
        <v>19.27</v>
      </c>
      <c r="BR6" s="21">
        <f t="shared" ref="BR6:BZ6" si="8">IF(BR7="",NA(),BR7)</f>
        <v>19.829999999999998</v>
      </c>
      <c r="BS6" s="21">
        <f t="shared" si="8"/>
        <v>20.46</v>
      </c>
      <c r="BT6" s="21">
        <f t="shared" si="8"/>
        <v>13.37</v>
      </c>
      <c r="BU6" s="21">
        <f t="shared" si="8"/>
        <v>17.77</v>
      </c>
      <c r="BV6" s="21">
        <f t="shared" si="8"/>
        <v>42.44</v>
      </c>
      <c r="BW6" s="21">
        <f t="shared" si="8"/>
        <v>40.49</v>
      </c>
      <c r="BX6" s="21">
        <f t="shared" si="8"/>
        <v>39.69</v>
      </c>
      <c r="BY6" s="21">
        <f t="shared" si="8"/>
        <v>52.94</v>
      </c>
      <c r="BZ6" s="21">
        <f t="shared" si="8"/>
        <v>52.05</v>
      </c>
      <c r="CA6" s="20" t="str">
        <f>IF(CA7="","",IF(CA7="-","【-】","【"&amp;SUBSTITUTE(TEXT(CA7,"#,##0.00"),"-","△")&amp;"】"))</f>
        <v>【56.93】</v>
      </c>
      <c r="CB6" s="21">
        <f>IF(CB7="",NA(),CB7)</f>
        <v>794.97</v>
      </c>
      <c r="CC6" s="21">
        <f t="shared" ref="CC6:CK6" si="9">IF(CC7="",NA(),CC7)</f>
        <v>777.82</v>
      </c>
      <c r="CD6" s="21">
        <f t="shared" si="9"/>
        <v>766.83</v>
      </c>
      <c r="CE6" s="21">
        <f t="shared" si="9"/>
        <v>1180.6300000000001</v>
      </c>
      <c r="CF6" s="21">
        <f t="shared" si="9"/>
        <v>905.3</v>
      </c>
      <c r="CG6" s="21">
        <f t="shared" si="9"/>
        <v>284.54000000000002</v>
      </c>
      <c r="CH6" s="21">
        <f t="shared" si="9"/>
        <v>274.54000000000002</v>
      </c>
      <c r="CI6" s="21">
        <f t="shared" si="9"/>
        <v>253.17</v>
      </c>
      <c r="CJ6" s="21">
        <f t="shared" si="9"/>
        <v>303.27999999999997</v>
      </c>
      <c r="CK6" s="21">
        <f t="shared" si="9"/>
        <v>301.86</v>
      </c>
      <c r="CL6" s="20" t="str">
        <f>IF(CL7="","",IF(CL7="-","【-】","【"&amp;SUBSTITUTE(TEXT(CL7,"#,##0.00"),"-","△")&amp;"】"))</f>
        <v>【271.15】</v>
      </c>
      <c r="CM6" s="21">
        <f>IF(CM7="",NA(),CM7)</f>
        <v>42.65</v>
      </c>
      <c r="CN6" s="21">
        <f t="shared" ref="CN6:CV6" si="10">IF(CN7="",NA(),CN7)</f>
        <v>40.5</v>
      </c>
      <c r="CO6" s="21">
        <f t="shared" si="10"/>
        <v>36.200000000000003</v>
      </c>
      <c r="CP6" s="21">
        <f t="shared" si="10"/>
        <v>55.56</v>
      </c>
      <c r="CQ6" s="21">
        <f t="shared" si="10"/>
        <v>46.95</v>
      </c>
      <c r="CR6" s="21">
        <f t="shared" si="10"/>
        <v>42.33</v>
      </c>
      <c r="CS6" s="21">
        <f t="shared" si="10"/>
        <v>41.66</v>
      </c>
      <c r="CT6" s="21">
        <f t="shared" si="10"/>
        <v>36.369999999999997</v>
      </c>
      <c r="CU6" s="21">
        <f t="shared" si="10"/>
        <v>52.35</v>
      </c>
      <c r="CV6" s="21">
        <f t="shared" si="10"/>
        <v>46.25</v>
      </c>
      <c r="CW6" s="20" t="str">
        <f>IF(CW7="","",IF(CW7="-","【-】","【"&amp;SUBSTITUTE(TEXT(CW7,"#,##0.00"),"-","△")&amp;"】"))</f>
        <v>【49.87】</v>
      </c>
      <c r="CX6" s="21">
        <f>IF(CX7="",NA(),CX7)</f>
        <v>83.07</v>
      </c>
      <c r="CY6" s="21">
        <f t="shared" ref="CY6:DG6" si="11">IF(CY7="",NA(),CY7)</f>
        <v>74.569999999999993</v>
      </c>
      <c r="CZ6" s="21">
        <f t="shared" si="11"/>
        <v>75</v>
      </c>
      <c r="DA6" s="21">
        <f t="shared" si="11"/>
        <v>74.88</v>
      </c>
      <c r="DB6" s="21">
        <f t="shared" si="11"/>
        <v>75.98</v>
      </c>
      <c r="DC6" s="21">
        <f t="shared" si="11"/>
        <v>62.5</v>
      </c>
      <c r="DD6" s="21">
        <f t="shared" si="11"/>
        <v>58.77</v>
      </c>
      <c r="DE6" s="21">
        <f t="shared" si="11"/>
        <v>59.58</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1">
        <f t="shared" si="14"/>
        <v>0.03</v>
      </c>
      <c r="EN6" s="21">
        <f t="shared" si="14"/>
        <v>0.03</v>
      </c>
      <c r="EO6" s="20" t="str">
        <f>IF(EO7="","",IF(EO7="-","【-】","【"&amp;SUBSTITUTE(TEXT(EO7,"#,##0.00"),"-","△")&amp;"】"))</f>
        <v>【0.02】</v>
      </c>
    </row>
    <row r="7" spans="1:145" s="22" customFormat="1" x14ac:dyDescent="0.15">
      <c r="A7" s="14"/>
      <c r="B7" s="23">
        <v>2023</v>
      </c>
      <c r="C7" s="23">
        <v>254436</v>
      </c>
      <c r="D7" s="23">
        <v>47</v>
      </c>
      <c r="E7" s="23">
        <v>17</v>
      </c>
      <c r="F7" s="23">
        <v>5</v>
      </c>
      <c r="G7" s="23">
        <v>0</v>
      </c>
      <c r="H7" s="23" t="s">
        <v>96</v>
      </c>
      <c r="I7" s="23" t="s">
        <v>97</v>
      </c>
      <c r="J7" s="23" t="s">
        <v>98</v>
      </c>
      <c r="K7" s="23" t="s">
        <v>99</v>
      </c>
      <c r="L7" s="23" t="s">
        <v>100</v>
      </c>
      <c r="M7" s="23" t="s">
        <v>101</v>
      </c>
      <c r="N7" s="24" t="s">
        <v>102</v>
      </c>
      <c r="O7" s="24" t="s">
        <v>103</v>
      </c>
      <c r="P7" s="24">
        <v>5.52</v>
      </c>
      <c r="Q7" s="24">
        <v>62.05</v>
      </c>
      <c r="R7" s="24">
        <v>2750</v>
      </c>
      <c r="S7" s="24">
        <v>7418</v>
      </c>
      <c r="T7" s="24">
        <v>747.7</v>
      </c>
      <c r="U7" s="24">
        <v>9.92</v>
      </c>
      <c r="V7" s="24">
        <v>408</v>
      </c>
      <c r="W7" s="24">
        <v>0.88</v>
      </c>
      <c r="X7" s="24">
        <v>463.64</v>
      </c>
      <c r="Y7" s="24">
        <v>54.97</v>
      </c>
      <c r="Z7" s="24">
        <v>65.510000000000005</v>
      </c>
      <c r="AA7" s="24">
        <v>68.88</v>
      </c>
      <c r="AB7" s="24">
        <v>63.2</v>
      </c>
      <c r="AC7" s="24">
        <v>68.45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277.94</v>
      </c>
      <c r="BG7" s="24">
        <v>425.82</v>
      </c>
      <c r="BH7" s="24">
        <v>192.3</v>
      </c>
      <c r="BI7" s="24">
        <v>188.82</v>
      </c>
      <c r="BJ7" s="29">
        <v>183.56</v>
      </c>
      <c r="BK7" s="24">
        <v>673.08</v>
      </c>
      <c r="BL7" s="24">
        <v>746.98</v>
      </c>
      <c r="BM7" s="24">
        <v>904.55</v>
      </c>
      <c r="BN7" s="24">
        <v>900.82</v>
      </c>
      <c r="BO7" s="24">
        <v>839.21</v>
      </c>
      <c r="BP7" s="24">
        <v>785.1</v>
      </c>
      <c r="BQ7" s="24">
        <v>19.27</v>
      </c>
      <c r="BR7" s="24">
        <v>19.829999999999998</v>
      </c>
      <c r="BS7" s="24">
        <v>20.46</v>
      </c>
      <c r="BT7" s="24">
        <v>13.37</v>
      </c>
      <c r="BU7" s="24">
        <v>17.77</v>
      </c>
      <c r="BV7" s="24">
        <v>42.44</v>
      </c>
      <c r="BW7" s="24">
        <v>40.49</v>
      </c>
      <c r="BX7" s="24">
        <v>39.69</v>
      </c>
      <c r="BY7" s="24">
        <v>52.94</v>
      </c>
      <c r="BZ7" s="24">
        <v>52.05</v>
      </c>
      <c r="CA7" s="24">
        <v>56.93</v>
      </c>
      <c r="CB7" s="24">
        <v>794.97</v>
      </c>
      <c r="CC7" s="24">
        <v>777.82</v>
      </c>
      <c r="CD7" s="24">
        <v>766.83</v>
      </c>
      <c r="CE7" s="24">
        <v>1180.6300000000001</v>
      </c>
      <c r="CF7" s="24">
        <v>905.3</v>
      </c>
      <c r="CG7" s="24">
        <v>284.54000000000002</v>
      </c>
      <c r="CH7" s="24">
        <v>274.54000000000002</v>
      </c>
      <c r="CI7" s="24">
        <v>253.17</v>
      </c>
      <c r="CJ7" s="24">
        <v>303.27999999999997</v>
      </c>
      <c r="CK7" s="24">
        <v>301.86</v>
      </c>
      <c r="CL7" s="24">
        <v>271.14999999999998</v>
      </c>
      <c r="CM7" s="24">
        <v>42.65</v>
      </c>
      <c r="CN7" s="24">
        <v>40.5</v>
      </c>
      <c r="CO7" s="24">
        <v>36.200000000000003</v>
      </c>
      <c r="CP7" s="24">
        <v>55.56</v>
      </c>
      <c r="CQ7" s="24">
        <v>46.95</v>
      </c>
      <c r="CR7" s="24">
        <v>42.33</v>
      </c>
      <c r="CS7" s="24">
        <v>41.66</v>
      </c>
      <c r="CT7" s="24">
        <v>36.369999999999997</v>
      </c>
      <c r="CU7" s="24">
        <v>52.35</v>
      </c>
      <c r="CV7" s="24">
        <v>46.25</v>
      </c>
      <c r="CW7" s="24">
        <v>49.87</v>
      </c>
      <c r="CX7" s="24">
        <v>83.07</v>
      </c>
      <c r="CY7" s="24">
        <v>74.569999999999993</v>
      </c>
      <c r="CZ7" s="24">
        <v>75</v>
      </c>
      <c r="DA7" s="24">
        <v>74.88</v>
      </c>
      <c r="DB7" s="24">
        <v>75.98</v>
      </c>
      <c r="DC7" s="24">
        <v>62.5</v>
      </c>
      <c r="DD7" s="24">
        <v>58.77</v>
      </c>
      <c r="DE7" s="24">
        <v>59.58</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3" ma:contentTypeDescription="新しいドキュメントを作成します。" ma:contentTypeScope="" ma:versionID="47bf177b73af665ab6191225eba940a3">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ddc816f2265bb84ef6b08d73464857"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67EE427-22C5-4839-AC0A-E0DACEBCA2C7}">
  <ds:schemaRefs>
    <ds:schemaRef ds:uri="http://schemas.microsoft.com/sharepoint/v3/contenttype/forms"/>
  </ds:schemaRefs>
</ds:datastoreItem>
</file>

<file path=customXml/itemProps2.xml><?xml version="1.0" encoding="utf-8"?>
<ds:datastoreItem xmlns:ds="http://schemas.openxmlformats.org/officeDocument/2006/customXml" ds:itemID="{BB52DA88-9116-4014-BA39-A716AAFC9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849D17-F326-4727-8793-A092706B879D}">
  <ds:schemaRefs>
    <ds:schemaRef ds:uri="http://www.w3.org/XML/1998/namespace"/>
    <ds:schemaRef ds:uri="96f7774a-1fa4-49d3-a956-75b9c85e9b43"/>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d32c9f7-8932-4d07-b49b-91c8a1e2689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revision/>
  <cp:lastPrinted>2025-01-23T23:39:53Z</cp:lastPrinted>
  <dcterms:created xsi:type="dcterms:W3CDTF">2024-12-19T01:44:13Z</dcterms:created>
  <dcterms:modified xsi:type="dcterms:W3CDTF">2025-02-21T00:36:20Z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