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itom\Desktop\"/>
    </mc:Choice>
  </mc:AlternateContent>
  <bookViews>
    <workbookView xWindow="0" yWindow="0" windowWidth="27060" windowHeight="10950" tabRatio="867" activeTab="4"/>
  </bookViews>
  <sheets>
    <sheet name="はじめに" sheetId="74" r:id="rId1"/>
    <sheet name="基本情報入力シート" sheetId="73" r:id="rId2"/>
    <sheet name="別紙様式2-1 計画書_総括表" sheetId="70" r:id="rId3"/>
    <sheet name="別紙様式2-2 個表_処遇" sheetId="9" r:id="rId4"/>
    <sheet name="別紙様式2-3 個表_特定" sheetId="72" r:id="rId5"/>
    <sheet name="【参考】数式用" sheetId="16" state="hidden" r:id="rId6"/>
    <sheet name="「手当」の考え方" sheetId="67" state="hidden" r:id="rId7"/>
  </sheets>
  <externalReferences>
    <externalReference r:id="rId8"/>
    <externalReference r:id="rId9"/>
    <externalReference r:id="rId10"/>
  </externalReferences>
  <definedNames>
    <definedName name="_xlnm._FilterDatabase" localSheetId="5" hidden="1">【参考】数式用!#REF!</definedName>
    <definedName name="_xlnm._FilterDatabase" localSheetId="3" hidden="1">'別紙様式2-2 個表_処遇'!$L$11:$AH$11</definedName>
    <definedName name="_xlnm._FilterDatabase" localSheetId="4" hidden="1">'別紙様式2-3 個表_特定'!$L$11:$AI$11</definedName>
    <definedName name="_xlnm.Print_Area" localSheetId="5">【参考】数式用!$A$1:$I$28</definedName>
    <definedName name="_xlnm.Print_Area" localSheetId="0">はじめに!$A$1:$F$30</definedName>
    <definedName name="_xlnm.Print_Area" localSheetId="1">基本情報入力シート!$A$1:$AA$52</definedName>
    <definedName name="_xlnm.Print_Area" localSheetId="2">'別紙様式2-1 計画書_総括表'!$A$1:$AJ$199</definedName>
    <definedName name="_xlnm.Print_Area" localSheetId="3">'別紙様式2-2 個表_処遇'!$A$1:$AH$31</definedName>
    <definedName name="_xlnm.Print_Area" localSheetId="4">'別紙様式2-3 個表_特定'!$A$1:$AI$31</definedName>
    <definedName name="_xlnm.Print_Titles" localSheetId="3">'別紙様式2-2 個表_処遇'!$7:$11</definedName>
    <definedName name="_xlnm.Print_Titles" localSheetId="4">'別紙様式2-3 個表_特定'!$7:$11</definedName>
    <definedName name="www" localSheetId="0">#REF!</definedName>
    <definedName name="www" localSheetId="4">#REF!</definedName>
    <definedName name="www">#REF!</definedName>
    <definedName name="サービス" localSheetId="2">#REF!</definedName>
    <definedName name="サービス" localSheetId="4">#REF!</definedName>
    <definedName name="サービス">#REF!</definedName>
    <definedName name="サービス種別">[1]サービス種類一覧!$B$4:$B$20</definedName>
    <definedName name="サービス名" localSheetId="0">[2]別表加算率一覧!$A$5:$A$28</definedName>
    <definedName name="サービス名">【参考】数式用!$A$5:$A$28</definedName>
    <definedName name="一覧">[3]加算率一覧!$A$4:$A$25</definedName>
    <definedName name="種類">[2]サービス種類一覧!$A$4:$A$20</definedName>
    <definedName name="特定" localSheetId="0">#REF!</definedName>
    <definedName name="特定">#REF!</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S62" i="70" l="1"/>
  <c r="AE61" i="70"/>
  <c r="Y61" i="70"/>
  <c r="S61" i="70"/>
  <c r="G28" i="16" l="1"/>
  <c r="F28" i="16"/>
  <c r="G27" i="16"/>
  <c r="F27" i="16"/>
  <c r="G26" i="16"/>
  <c r="F26" i="16"/>
  <c r="U111" i="72" l="1"/>
  <c r="U110" i="72"/>
  <c r="U109" i="72"/>
  <c r="U108" i="72"/>
  <c r="U107" i="72"/>
  <c r="U106" i="72"/>
  <c r="U105" i="72"/>
  <c r="U104" i="72"/>
  <c r="U103" i="72"/>
  <c r="U102" i="72"/>
  <c r="U101" i="72"/>
  <c r="U100" i="72"/>
  <c r="U99" i="72"/>
  <c r="U98" i="72"/>
  <c r="U97" i="72"/>
  <c r="U96" i="72"/>
  <c r="U95" i="72"/>
  <c r="U94" i="72"/>
  <c r="U93" i="72"/>
  <c r="U92" i="72"/>
  <c r="U91" i="72"/>
  <c r="U90" i="72"/>
  <c r="U89" i="72"/>
  <c r="U88" i="72"/>
  <c r="U87" i="72"/>
  <c r="U86" i="72"/>
  <c r="U85" i="72"/>
  <c r="U84" i="72"/>
  <c r="U83" i="72"/>
  <c r="U82" i="72"/>
  <c r="U81" i="72"/>
  <c r="U80" i="72"/>
  <c r="U79" i="72"/>
  <c r="U78" i="72"/>
  <c r="U77" i="72"/>
  <c r="U76" i="72"/>
  <c r="U75" i="72"/>
  <c r="U74" i="72"/>
  <c r="U73" i="72"/>
  <c r="U72" i="72"/>
  <c r="U71" i="72"/>
  <c r="U70" i="72"/>
  <c r="U69" i="72"/>
  <c r="U68" i="72"/>
  <c r="U67" i="72"/>
  <c r="U66" i="72"/>
  <c r="U65" i="72"/>
  <c r="U64" i="72"/>
  <c r="U63" i="72"/>
  <c r="U62" i="72"/>
  <c r="U61" i="72"/>
  <c r="U60" i="72"/>
  <c r="U59" i="72"/>
  <c r="U58" i="72"/>
  <c r="U57" i="72"/>
  <c r="U56" i="72"/>
  <c r="U55" i="72"/>
  <c r="U54" i="72"/>
  <c r="U53" i="72"/>
  <c r="U52" i="72"/>
  <c r="U51" i="72"/>
  <c r="U50" i="72"/>
  <c r="U49" i="72"/>
  <c r="U48" i="72"/>
  <c r="U47" i="72"/>
  <c r="U46" i="72"/>
  <c r="U45" i="72"/>
  <c r="U44" i="72"/>
  <c r="U43" i="72"/>
  <c r="U42" i="72"/>
  <c r="U41" i="72"/>
  <c r="U40" i="72"/>
  <c r="U39" i="72"/>
  <c r="U38" i="72"/>
  <c r="U37" i="72"/>
  <c r="U36" i="72"/>
  <c r="U35" i="72"/>
  <c r="U34" i="72"/>
  <c r="U33" i="72"/>
  <c r="U32" i="72"/>
  <c r="U31" i="72"/>
  <c r="U30" i="72"/>
  <c r="U29" i="72"/>
  <c r="U28" i="72"/>
  <c r="U27" i="72"/>
  <c r="U26" i="72"/>
  <c r="U25" i="72"/>
  <c r="U24" i="72"/>
  <c r="U23" i="72"/>
  <c r="U22" i="72"/>
  <c r="U21" i="72"/>
  <c r="U20" i="72"/>
  <c r="U19" i="72"/>
  <c r="Z69" i="70" l="1"/>
  <c r="T69" i="70"/>
  <c r="AF69" i="70"/>
  <c r="AU70" i="70"/>
  <c r="AU69" i="70"/>
  <c r="AV69" i="70" s="1"/>
  <c r="AU68" i="70"/>
  <c r="AU65" i="70"/>
  <c r="N69" i="70" l="1"/>
  <c r="AV65" i="70"/>
  <c r="AV68" i="70"/>
  <c r="AM39" i="70" l="1"/>
  <c r="AK18" i="72" l="1"/>
  <c r="AL18" i="72"/>
  <c r="AK19" i="72"/>
  <c r="AL19" i="72"/>
  <c r="AK20" i="72"/>
  <c r="AL20" i="72"/>
  <c r="AK21" i="72"/>
  <c r="AL21" i="72"/>
  <c r="AK22" i="72"/>
  <c r="AL22" i="72"/>
  <c r="AK23" i="72"/>
  <c r="AL23" i="72"/>
  <c r="AK24" i="72"/>
  <c r="AL24" i="72"/>
  <c r="AK25" i="72"/>
  <c r="AL25" i="72"/>
  <c r="AK26" i="72"/>
  <c r="AL26" i="72"/>
  <c r="AK27" i="72"/>
  <c r="AL27" i="72"/>
  <c r="AK28" i="72"/>
  <c r="AL28" i="72"/>
  <c r="AK29" i="72"/>
  <c r="AL29" i="72"/>
  <c r="AK30" i="72"/>
  <c r="AL30" i="72"/>
  <c r="AK31" i="72"/>
  <c r="AL31" i="72"/>
  <c r="AK32" i="72"/>
  <c r="AL32" i="72"/>
  <c r="AK33" i="72"/>
  <c r="AL33" i="72"/>
  <c r="AK34" i="72"/>
  <c r="AL34" i="72"/>
  <c r="AK35" i="72"/>
  <c r="AL35" i="72"/>
  <c r="AK36" i="72"/>
  <c r="AL36" i="72"/>
  <c r="AK37" i="72"/>
  <c r="AL37" i="72"/>
  <c r="AK38" i="72"/>
  <c r="AL38" i="72"/>
  <c r="AK39" i="72"/>
  <c r="AL39" i="72"/>
  <c r="AK40" i="72"/>
  <c r="AL40" i="72"/>
  <c r="AK41" i="72"/>
  <c r="AL41" i="72"/>
  <c r="AK42" i="72"/>
  <c r="AL42" i="72"/>
  <c r="AK43" i="72"/>
  <c r="AL43" i="72"/>
  <c r="AK44" i="72"/>
  <c r="AL44" i="72"/>
  <c r="AK45" i="72"/>
  <c r="AL45" i="72"/>
  <c r="AK46" i="72"/>
  <c r="AL46" i="72"/>
  <c r="AK47" i="72"/>
  <c r="AL47" i="72"/>
  <c r="AK48" i="72"/>
  <c r="AL48" i="72"/>
  <c r="AK49" i="72"/>
  <c r="AL49" i="72"/>
  <c r="AK50" i="72"/>
  <c r="AL50" i="72"/>
  <c r="AK51" i="72"/>
  <c r="AL51" i="72"/>
  <c r="AK52" i="72"/>
  <c r="AL52" i="72"/>
  <c r="AK53" i="72"/>
  <c r="AL53" i="72"/>
  <c r="AK54" i="72"/>
  <c r="AL54" i="72"/>
  <c r="AK55" i="72"/>
  <c r="AL55" i="72"/>
  <c r="AK56" i="72"/>
  <c r="AL56" i="72"/>
  <c r="AK57" i="72"/>
  <c r="AL57" i="72"/>
  <c r="AK58" i="72"/>
  <c r="AL58" i="72"/>
  <c r="AK59" i="72"/>
  <c r="AL59" i="72"/>
  <c r="AK60" i="72"/>
  <c r="AL60" i="72"/>
  <c r="AK61" i="72"/>
  <c r="AL61" i="72"/>
  <c r="AK62" i="72"/>
  <c r="AL62" i="72"/>
  <c r="AK63" i="72"/>
  <c r="AL63" i="72"/>
  <c r="AK64" i="72"/>
  <c r="AL64" i="72"/>
  <c r="AK65" i="72"/>
  <c r="AL65" i="72"/>
  <c r="AK66" i="72"/>
  <c r="AL66" i="72"/>
  <c r="AK67" i="72"/>
  <c r="AL67" i="72"/>
  <c r="AK68" i="72"/>
  <c r="AL68" i="72"/>
  <c r="AK69" i="72"/>
  <c r="AL69" i="72"/>
  <c r="AK70" i="72"/>
  <c r="AL70" i="72"/>
  <c r="AK71" i="72"/>
  <c r="AL71" i="72"/>
  <c r="AK72" i="72"/>
  <c r="AL72" i="72"/>
  <c r="AK73" i="72"/>
  <c r="AL73" i="72"/>
  <c r="AK74" i="72"/>
  <c r="AL74" i="72"/>
  <c r="AK75" i="72"/>
  <c r="AL75" i="72"/>
  <c r="AK76" i="72"/>
  <c r="AL76" i="72"/>
  <c r="AK77" i="72"/>
  <c r="AL77" i="72"/>
  <c r="AK78" i="72"/>
  <c r="AL78" i="72"/>
  <c r="AK79" i="72"/>
  <c r="AL79" i="72"/>
  <c r="AK80" i="72"/>
  <c r="AL80" i="72"/>
  <c r="AK81" i="72"/>
  <c r="AL81" i="72"/>
  <c r="AK82" i="72"/>
  <c r="AL82" i="72"/>
  <c r="AK83" i="72"/>
  <c r="AL83" i="72"/>
  <c r="AK84" i="72"/>
  <c r="AL84" i="72"/>
  <c r="AK85" i="72"/>
  <c r="AL85" i="72"/>
  <c r="AK86" i="72"/>
  <c r="AL86" i="72"/>
  <c r="AK87" i="72"/>
  <c r="AL87" i="72"/>
  <c r="AK88" i="72"/>
  <c r="AL88" i="72"/>
  <c r="AK89" i="72"/>
  <c r="AL89" i="72"/>
  <c r="AK90" i="72"/>
  <c r="AL90" i="72"/>
  <c r="AK91" i="72"/>
  <c r="AL91" i="72"/>
  <c r="AK92" i="72"/>
  <c r="AL92" i="72"/>
  <c r="AK93" i="72"/>
  <c r="AL93" i="72"/>
  <c r="AK94" i="72"/>
  <c r="AL94" i="72"/>
  <c r="AK95" i="72"/>
  <c r="AL95" i="72"/>
  <c r="AK96" i="72"/>
  <c r="AL96" i="72"/>
  <c r="AK97" i="72"/>
  <c r="AL97" i="72"/>
  <c r="AK98" i="72"/>
  <c r="AL98" i="72"/>
  <c r="AK99" i="72"/>
  <c r="AL99" i="72"/>
  <c r="AK100" i="72"/>
  <c r="AL100" i="72"/>
  <c r="AK101" i="72"/>
  <c r="AL101" i="72"/>
  <c r="AK102" i="72"/>
  <c r="AL102" i="72"/>
  <c r="AK103" i="72"/>
  <c r="AL103" i="72"/>
  <c r="AK104" i="72"/>
  <c r="AL104" i="72"/>
  <c r="AK105" i="72"/>
  <c r="AL105" i="72"/>
  <c r="AK106" i="72"/>
  <c r="AL106" i="72"/>
  <c r="AK107" i="72"/>
  <c r="AL107" i="72"/>
  <c r="AK108" i="72"/>
  <c r="AL108" i="72"/>
  <c r="AK109" i="72"/>
  <c r="AL109" i="72"/>
  <c r="AK110" i="72"/>
  <c r="AL110" i="72"/>
  <c r="AK111" i="72"/>
  <c r="AL111" i="72"/>
  <c r="AK13" i="72"/>
  <c r="AL13" i="72"/>
  <c r="AK14" i="72"/>
  <c r="AL14" i="72"/>
  <c r="AK15" i="72"/>
  <c r="AL15" i="72"/>
  <c r="AK16" i="72"/>
  <c r="AL16" i="72"/>
  <c r="AK17" i="72"/>
  <c r="AL17" i="72"/>
  <c r="AL12" i="72"/>
  <c r="AK12" i="72"/>
  <c r="AL39" i="70"/>
  <c r="N111" i="72" l="1"/>
  <c r="M111" i="72"/>
  <c r="N110" i="72"/>
  <c r="M110" i="72"/>
  <c r="N109" i="72"/>
  <c r="M109" i="72"/>
  <c r="N108" i="72"/>
  <c r="M108" i="72"/>
  <c r="N107" i="72"/>
  <c r="M107" i="72"/>
  <c r="N106" i="72"/>
  <c r="M106" i="72"/>
  <c r="N105" i="72"/>
  <c r="M105" i="72"/>
  <c r="N104" i="72"/>
  <c r="M104" i="72"/>
  <c r="N103" i="72"/>
  <c r="M103" i="72"/>
  <c r="N102" i="72"/>
  <c r="M102" i="72"/>
  <c r="N101" i="72"/>
  <c r="M101" i="72"/>
  <c r="N100" i="72"/>
  <c r="M100" i="72"/>
  <c r="N99" i="72"/>
  <c r="M99" i="72"/>
  <c r="N98" i="72"/>
  <c r="M98" i="72"/>
  <c r="N97" i="72"/>
  <c r="M97" i="72"/>
  <c r="N96" i="72"/>
  <c r="M96" i="72"/>
  <c r="N95" i="72"/>
  <c r="M95" i="72"/>
  <c r="N94" i="72"/>
  <c r="M94" i="72"/>
  <c r="N93" i="72"/>
  <c r="M93" i="72"/>
  <c r="N92" i="72"/>
  <c r="M92" i="72"/>
  <c r="N91" i="72"/>
  <c r="M91" i="72"/>
  <c r="N90" i="72"/>
  <c r="M90" i="72"/>
  <c r="N89" i="72"/>
  <c r="M89" i="72"/>
  <c r="N88" i="72"/>
  <c r="M88" i="72"/>
  <c r="N87" i="72"/>
  <c r="M87" i="72"/>
  <c r="N86" i="72"/>
  <c r="M86" i="72"/>
  <c r="N85" i="72"/>
  <c r="M85" i="72"/>
  <c r="N84" i="72"/>
  <c r="M84" i="72"/>
  <c r="N83" i="72"/>
  <c r="M83" i="72"/>
  <c r="N82" i="72"/>
  <c r="M82" i="72"/>
  <c r="N81" i="72"/>
  <c r="M81" i="72"/>
  <c r="N80" i="72"/>
  <c r="M80" i="72"/>
  <c r="N79" i="72"/>
  <c r="M79" i="72"/>
  <c r="N78" i="72"/>
  <c r="M78" i="72"/>
  <c r="N77" i="72"/>
  <c r="M77" i="72"/>
  <c r="N76" i="72"/>
  <c r="M76" i="72"/>
  <c r="N75" i="72"/>
  <c r="M75" i="72"/>
  <c r="N74" i="72"/>
  <c r="M74" i="72"/>
  <c r="N73" i="72"/>
  <c r="M73" i="72"/>
  <c r="N72" i="72"/>
  <c r="M72" i="72"/>
  <c r="N71" i="72"/>
  <c r="M71" i="72"/>
  <c r="N70" i="72"/>
  <c r="M70" i="72"/>
  <c r="N69" i="72"/>
  <c r="M69" i="72"/>
  <c r="N68" i="72"/>
  <c r="M68" i="72"/>
  <c r="N67" i="72"/>
  <c r="M67" i="72"/>
  <c r="N66" i="72"/>
  <c r="M66" i="72"/>
  <c r="N65" i="72"/>
  <c r="M65" i="72"/>
  <c r="N64" i="72"/>
  <c r="M64" i="72"/>
  <c r="N63" i="72"/>
  <c r="M63" i="72"/>
  <c r="N62" i="72"/>
  <c r="M62" i="72"/>
  <c r="N61" i="72"/>
  <c r="M61" i="72"/>
  <c r="N60" i="72"/>
  <c r="M60" i="72"/>
  <c r="N59" i="72"/>
  <c r="M59" i="72"/>
  <c r="N58" i="72"/>
  <c r="M58" i="72"/>
  <c r="N57" i="72"/>
  <c r="M57" i="72"/>
  <c r="N56" i="72"/>
  <c r="M56" i="72"/>
  <c r="N55" i="72"/>
  <c r="M55" i="72"/>
  <c r="N54" i="72"/>
  <c r="M54" i="72"/>
  <c r="N53" i="72"/>
  <c r="M53" i="72"/>
  <c r="N52" i="72"/>
  <c r="M52" i="72"/>
  <c r="N51" i="72"/>
  <c r="M51" i="72"/>
  <c r="N50" i="72"/>
  <c r="M50" i="72"/>
  <c r="N49" i="72"/>
  <c r="M49" i="72"/>
  <c r="N48" i="72"/>
  <c r="M48" i="72"/>
  <c r="N47" i="72"/>
  <c r="M47" i="72"/>
  <c r="N46" i="72"/>
  <c r="M46" i="72"/>
  <c r="N45" i="72"/>
  <c r="M45" i="72"/>
  <c r="N44" i="72"/>
  <c r="M44" i="72"/>
  <c r="N43" i="72"/>
  <c r="M43" i="72"/>
  <c r="N42" i="72"/>
  <c r="M42" i="72"/>
  <c r="N41" i="72"/>
  <c r="M41" i="72"/>
  <c r="N40" i="72"/>
  <c r="M40" i="72"/>
  <c r="N39" i="72"/>
  <c r="M39" i="72"/>
  <c r="N38" i="72"/>
  <c r="M38" i="72"/>
  <c r="N37" i="72"/>
  <c r="M37" i="72"/>
  <c r="N36" i="72"/>
  <c r="M36" i="72"/>
  <c r="N35" i="72"/>
  <c r="M35" i="72"/>
  <c r="N34" i="72"/>
  <c r="M34" i="72"/>
  <c r="N33" i="72"/>
  <c r="M33" i="72"/>
  <c r="N32" i="72"/>
  <c r="M32" i="72"/>
  <c r="N31" i="72"/>
  <c r="M31" i="72"/>
  <c r="N30" i="72"/>
  <c r="M30" i="72"/>
  <c r="N29" i="72"/>
  <c r="M29" i="72"/>
  <c r="N28" i="72"/>
  <c r="M28" i="72"/>
  <c r="N27" i="72"/>
  <c r="M27" i="72"/>
  <c r="N26" i="72"/>
  <c r="M26" i="72"/>
  <c r="N25" i="72"/>
  <c r="M25" i="72"/>
  <c r="N24" i="72"/>
  <c r="M24" i="72"/>
  <c r="N23" i="72"/>
  <c r="M23" i="72"/>
  <c r="N22" i="72"/>
  <c r="M22" i="72"/>
  <c r="N21" i="72"/>
  <c r="M21" i="72"/>
  <c r="N20" i="72"/>
  <c r="M20" i="72"/>
  <c r="N19" i="72"/>
  <c r="M19" i="72"/>
  <c r="N18" i="72"/>
  <c r="M18" i="72"/>
  <c r="N17" i="72"/>
  <c r="M17" i="72"/>
  <c r="N16" i="72"/>
  <c r="M16" i="72"/>
  <c r="N15" i="72"/>
  <c r="M15" i="72"/>
  <c r="N14" i="72"/>
  <c r="M14" i="72"/>
  <c r="N13" i="72"/>
  <c r="M13" i="72"/>
  <c r="N12" i="72"/>
  <c r="M12" i="72"/>
  <c r="O17" i="9"/>
  <c r="N111" i="9"/>
  <c r="M111" i="9"/>
  <c r="N110" i="9"/>
  <c r="M110" i="9"/>
  <c r="N109" i="9"/>
  <c r="M109" i="9"/>
  <c r="N108" i="9"/>
  <c r="M108" i="9"/>
  <c r="N107" i="9"/>
  <c r="M107" i="9"/>
  <c r="N106" i="9"/>
  <c r="M106" i="9"/>
  <c r="N105" i="9"/>
  <c r="M105" i="9"/>
  <c r="N104" i="9"/>
  <c r="M104" i="9"/>
  <c r="N103" i="9"/>
  <c r="M103" i="9"/>
  <c r="N102" i="9"/>
  <c r="M102" i="9"/>
  <c r="N101" i="9"/>
  <c r="M101" i="9"/>
  <c r="N100" i="9"/>
  <c r="M100" i="9"/>
  <c r="N99" i="9"/>
  <c r="M99" i="9"/>
  <c r="N98" i="9"/>
  <c r="M98" i="9"/>
  <c r="N97" i="9"/>
  <c r="M97" i="9"/>
  <c r="N96" i="9"/>
  <c r="M96" i="9"/>
  <c r="N95" i="9"/>
  <c r="M95" i="9"/>
  <c r="N94" i="9"/>
  <c r="M94" i="9"/>
  <c r="N93" i="9"/>
  <c r="M93" i="9"/>
  <c r="N92" i="9"/>
  <c r="M92" i="9"/>
  <c r="N91" i="9"/>
  <c r="M91" i="9"/>
  <c r="N90" i="9"/>
  <c r="M90" i="9"/>
  <c r="N89" i="9"/>
  <c r="M89" i="9"/>
  <c r="N88" i="9"/>
  <c r="M88" i="9"/>
  <c r="N87" i="9"/>
  <c r="M87" i="9"/>
  <c r="N86" i="9"/>
  <c r="M86" i="9"/>
  <c r="N85" i="9"/>
  <c r="M85" i="9"/>
  <c r="N84" i="9"/>
  <c r="M84" i="9"/>
  <c r="N83" i="9"/>
  <c r="M83" i="9"/>
  <c r="N82" i="9"/>
  <c r="M82" i="9"/>
  <c r="N81" i="9"/>
  <c r="M81" i="9"/>
  <c r="N80" i="9"/>
  <c r="M80" i="9"/>
  <c r="N79" i="9"/>
  <c r="M79" i="9"/>
  <c r="N78" i="9"/>
  <c r="M78" i="9"/>
  <c r="N77" i="9"/>
  <c r="M77" i="9"/>
  <c r="N76" i="9"/>
  <c r="M76" i="9"/>
  <c r="N75" i="9"/>
  <c r="M75" i="9"/>
  <c r="N74" i="9"/>
  <c r="M74" i="9"/>
  <c r="N73" i="9"/>
  <c r="M73" i="9"/>
  <c r="N72" i="9"/>
  <c r="M72" i="9"/>
  <c r="N71" i="9"/>
  <c r="M71" i="9"/>
  <c r="N70" i="9"/>
  <c r="M70" i="9"/>
  <c r="N69" i="9"/>
  <c r="M69" i="9"/>
  <c r="N68" i="9"/>
  <c r="M68" i="9"/>
  <c r="N67" i="9"/>
  <c r="M67" i="9"/>
  <c r="N66" i="9"/>
  <c r="M66" i="9"/>
  <c r="N65" i="9"/>
  <c r="M65" i="9"/>
  <c r="N64" i="9"/>
  <c r="M64" i="9"/>
  <c r="N63" i="9"/>
  <c r="M63" i="9"/>
  <c r="N62" i="9"/>
  <c r="M62" i="9"/>
  <c r="N61" i="9"/>
  <c r="M61" i="9"/>
  <c r="N60" i="9"/>
  <c r="M60" i="9"/>
  <c r="N59" i="9"/>
  <c r="M59" i="9"/>
  <c r="N58" i="9"/>
  <c r="M58" i="9"/>
  <c r="N57" i="9"/>
  <c r="M57" i="9"/>
  <c r="N56" i="9"/>
  <c r="M56" i="9"/>
  <c r="N55" i="9"/>
  <c r="M55" i="9"/>
  <c r="N54" i="9"/>
  <c r="M54" i="9"/>
  <c r="N53" i="9"/>
  <c r="M53" i="9"/>
  <c r="N52" i="9"/>
  <c r="M52" i="9"/>
  <c r="N51" i="9"/>
  <c r="M51" i="9"/>
  <c r="N50" i="9"/>
  <c r="M50" i="9"/>
  <c r="N49" i="9"/>
  <c r="M49" i="9"/>
  <c r="N48" i="9"/>
  <c r="M48" i="9"/>
  <c r="N47" i="9"/>
  <c r="M47" i="9"/>
  <c r="N46" i="9"/>
  <c r="M46" i="9"/>
  <c r="N45" i="9"/>
  <c r="M45" i="9"/>
  <c r="N44" i="9"/>
  <c r="M44" i="9"/>
  <c r="N43" i="9"/>
  <c r="M43" i="9"/>
  <c r="N42" i="9"/>
  <c r="M42" i="9"/>
  <c r="N41" i="9"/>
  <c r="M41" i="9"/>
  <c r="N40" i="9"/>
  <c r="M40" i="9"/>
  <c r="N39" i="9"/>
  <c r="M39" i="9"/>
  <c r="N38" i="9"/>
  <c r="M38" i="9"/>
  <c r="N37" i="9"/>
  <c r="M37" i="9"/>
  <c r="N36" i="9"/>
  <c r="M36" i="9"/>
  <c r="N35" i="9"/>
  <c r="M35" i="9"/>
  <c r="N34" i="9"/>
  <c r="M34" i="9"/>
  <c r="N33" i="9"/>
  <c r="M33" i="9"/>
  <c r="N32" i="9"/>
  <c r="M32" i="9"/>
  <c r="N31" i="9"/>
  <c r="M31" i="9"/>
  <c r="N30" i="9"/>
  <c r="M30" i="9"/>
  <c r="N29" i="9"/>
  <c r="M29" i="9"/>
  <c r="N28" i="9"/>
  <c r="M28" i="9"/>
  <c r="N27" i="9"/>
  <c r="M27" i="9"/>
  <c r="N26" i="9"/>
  <c r="M26" i="9"/>
  <c r="N25" i="9"/>
  <c r="M25" i="9"/>
  <c r="N24" i="9"/>
  <c r="M24" i="9"/>
  <c r="N23" i="9"/>
  <c r="M23" i="9"/>
  <c r="N22" i="9"/>
  <c r="M22" i="9"/>
  <c r="N21" i="9"/>
  <c r="M21" i="9"/>
  <c r="N20" i="9"/>
  <c r="M20" i="9"/>
  <c r="N19" i="9"/>
  <c r="M19" i="9"/>
  <c r="N18" i="9"/>
  <c r="M18" i="9"/>
  <c r="N17" i="9"/>
  <c r="M17" i="9"/>
  <c r="N16" i="9"/>
  <c r="M16" i="9"/>
  <c r="N15" i="9"/>
  <c r="M15" i="9"/>
  <c r="N14" i="9"/>
  <c r="M14" i="9"/>
  <c r="N13" i="9"/>
  <c r="M13" i="9"/>
  <c r="N12" i="9"/>
  <c r="M12" i="9"/>
  <c r="AF111" i="9" l="1"/>
  <c r="R111" i="9"/>
  <c r="Q111" i="9"/>
  <c r="P111" i="9"/>
  <c r="U111" i="9" s="1"/>
  <c r="O111" i="9"/>
  <c r="L111" i="9"/>
  <c r="K111" i="9"/>
  <c r="J111" i="9"/>
  <c r="I111" i="9"/>
  <c r="H111" i="9"/>
  <c r="G111" i="9"/>
  <c r="F111" i="9"/>
  <c r="E111" i="9"/>
  <c r="D111" i="9"/>
  <c r="C111" i="9"/>
  <c r="B111" i="9"/>
  <c r="AF110" i="9"/>
  <c r="R110" i="9"/>
  <c r="Q110" i="9"/>
  <c r="P110" i="9"/>
  <c r="U110" i="9" s="1"/>
  <c r="O110" i="9"/>
  <c r="L110" i="9"/>
  <c r="K110" i="9"/>
  <c r="J110" i="9"/>
  <c r="I110" i="9"/>
  <c r="H110" i="9"/>
  <c r="G110" i="9"/>
  <c r="F110" i="9"/>
  <c r="E110" i="9"/>
  <c r="D110" i="9"/>
  <c r="C110" i="9"/>
  <c r="B110" i="9"/>
  <c r="AF109" i="9"/>
  <c r="R109" i="9"/>
  <c r="Q109" i="9"/>
  <c r="P109" i="9"/>
  <c r="U109" i="9" s="1"/>
  <c r="O109" i="9"/>
  <c r="L109" i="9"/>
  <c r="K109" i="9"/>
  <c r="J109" i="9"/>
  <c r="I109" i="9"/>
  <c r="H109" i="9"/>
  <c r="G109" i="9"/>
  <c r="F109" i="9"/>
  <c r="E109" i="9"/>
  <c r="D109" i="9"/>
  <c r="C109" i="9"/>
  <c r="B109" i="9"/>
  <c r="AF108" i="9"/>
  <c r="R108" i="9"/>
  <c r="Q108" i="9"/>
  <c r="P108" i="9"/>
  <c r="U108" i="9" s="1"/>
  <c r="O108" i="9"/>
  <c r="L108" i="9"/>
  <c r="K108" i="9"/>
  <c r="J108" i="9"/>
  <c r="I108" i="9"/>
  <c r="H108" i="9"/>
  <c r="G108" i="9"/>
  <c r="F108" i="9"/>
  <c r="E108" i="9"/>
  <c r="D108" i="9"/>
  <c r="C108" i="9"/>
  <c r="B108" i="9"/>
  <c r="AF107" i="9"/>
  <c r="R107" i="9"/>
  <c r="Q107" i="9"/>
  <c r="P107" i="9"/>
  <c r="U107" i="9" s="1"/>
  <c r="O107" i="9"/>
  <c r="L107" i="9"/>
  <c r="K107" i="9"/>
  <c r="J107" i="9"/>
  <c r="I107" i="9"/>
  <c r="H107" i="9"/>
  <c r="G107" i="9"/>
  <c r="F107" i="9"/>
  <c r="E107" i="9"/>
  <c r="D107" i="9"/>
  <c r="C107" i="9"/>
  <c r="B107" i="9"/>
  <c r="AF106" i="9"/>
  <c r="R106" i="9"/>
  <c r="Q106" i="9"/>
  <c r="P106" i="9"/>
  <c r="U106" i="9" s="1"/>
  <c r="O106" i="9"/>
  <c r="L106" i="9"/>
  <c r="K106" i="9"/>
  <c r="J106" i="9"/>
  <c r="I106" i="9"/>
  <c r="H106" i="9"/>
  <c r="G106" i="9"/>
  <c r="F106" i="9"/>
  <c r="E106" i="9"/>
  <c r="D106" i="9"/>
  <c r="C106" i="9"/>
  <c r="B106" i="9"/>
  <c r="AF105" i="9"/>
  <c r="R105" i="9"/>
  <c r="Q105" i="9"/>
  <c r="P105" i="9"/>
  <c r="U105" i="9" s="1"/>
  <c r="O105" i="9"/>
  <c r="L105" i="9"/>
  <c r="K105" i="9"/>
  <c r="J105" i="9"/>
  <c r="I105" i="9"/>
  <c r="H105" i="9"/>
  <c r="G105" i="9"/>
  <c r="F105" i="9"/>
  <c r="E105" i="9"/>
  <c r="D105" i="9"/>
  <c r="C105" i="9"/>
  <c r="B105" i="9"/>
  <c r="AF104" i="9"/>
  <c r="R104" i="9"/>
  <c r="Q104" i="9"/>
  <c r="P104" i="9"/>
  <c r="U104" i="9" s="1"/>
  <c r="O104" i="9"/>
  <c r="L104" i="9"/>
  <c r="K104" i="9"/>
  <c r="J104" i="9"/>
  <c r="I104" i="9"/>
  <c r="H104" i="9"/>
  <c r="G104" i="9"/>
  <c r="F104" i="9"/>
  <c r="E104" i="9"/>
  <c r="D104" i="9"/>
  <c r="C104" i="9"/>
  <c r="B104" i="9"/>
  <c r="AF103" i="9"/>
  <c r="R103" i="9"/>
  <c r="Q103" i="9"/>
  <c r="P103" i="9"/>
  <c r="U103" i="9" s="1"/>
  <c r="O103" i="9"/>
  <c r="L103" i="9"/>
  <c r="K103" i="9"/>
  <c r="J103" i="9"/>
  <c r="I103" i="9"/>
  <c r="H103" i="9"/>
  <c r="G103" i="9"/>
  <c r="F103" i="9"/>
  <c r="E103" i="9"/>
  <c r="D103" i="9"/>
  <c r="C103" i="9"/>
  <c r="B103" i="9"/>
  <c r="AF102" i="9"/>
  <c r="R102" i="9"/>
  <c r="Q102" i="9"/>
  <c r="P102" i="9"/>
  <c r="U102" i="9" s="1"/>
  <c r="O102" i="9"/>
  <c r="L102" i="9"/>
  <c r="K102" i="9"/>
  <c r="J102" i="9"/>
  <c r="I102" i="9"/>
  <c r="H102" i="9"/>
  <c r="G102" i="9"/>
  <c r="F102" i="9"/>
  <c r="E102" i="9"/>
  <c r="D102" i="9"/>
  <c r="C102" i="9"/>
  <c r="B102" i="9"/>
  <c r="AF101" i="9"/>
  <c r="R101" i="9"/>
  <c r="Q101" i="9"/>
  <c r="P101" i="9"/>
  <c r="U101" i="9" s="1"/>
  <c r="O101" i="9"/>
  <c r="L101" i="9"/>
  <c r="K101" i="9"/>
  <c r="J101" i="9"/>
  <c r="I101" i="9"/>
  <c r="H101" i="9"/>
  <c r="G101" i="9"/>
  <c r="F101" i="9"/>
  <c r="E101" i="9"/>
  <c r="D101" i="9"/>
  <c r="C101" i="9"/>
  <c r="B101" i="9"/>
  <c r="AF100" i="9"/>
  <c r="R100" i="9"/>
  <c r="Q100" i="9"/>
  <c r="P100" i="9"/>
  <c r="U100" i="9" s="1"/>
  <c r="O100" i="9"/>
  <c r="L100" i="9"/>
  <c r="K100" i="9"/>
  <c r="J100" i="9"/>
  <c r="I100" i="9"/>
  <c r="H100" i="9"/>
  <c r="G100" i="9"/>
  <c r="F100" i="9"/>
  <c r="E100" i="9"/>
  <c r="D100" i="9"/>
  <c r="C100" i="9"/>
  <c r="B100" i="9"/>
  <c r="AF99" i="9"/>
  <c r="R99" i="9"/>
  <c r="Q99" i="9"/>
  <c r="P99" i="9"/>
  <c r="U99" i="9" s="1"/>
  <c r="O99" i="9"/>
  <c r="L99" i="9"/>
  <c r="K99" i="9"/>
  <c r="J99" i="9"/>
  <c r="I99" i="9"/>
  <c r="H99" i="9"/>
  <c r="G99" i="9"/>
  <c r="F99" i="9"/>
  <c r="E99" i="9"/>
  <c r="D99" i="9"/>
  <c r="C99" i="9"/>
  <c r="B99" i="9"/>
  <c r="AF98" i="9"/>
  <c r="R98" i="9"/>
  <c r="Q98" i="9"/>
  <c r="P98" i="9"/>
  <c r="U98" i="9" s="1"/>
  <c r="O98" i="9"/>
  <c r="L98" i="9"/>
  <c r="K98" i="9"/>
  <c r="J98" i="9"/>
  <c r="I98" i="9"/>
  <c r="H98" i="9"/>
  <c r="G98" i="9"/>
  <c r="F98" i="9"/>
  <c r="E98" i="9"/>
  <c r="D98" i="9"/>
  <c r="C98" i="9"/>
  <c r="B98" i="9"/>
  <c r="AF97" i="9"/>
  <c r="R97" i="9"/>
  <c r="Q97" i="9"/>
  <c r="P97" i="9"/>
  <c r="U97" i="9" s="1"/>
  <c r="O97" i="9"/>
  <c r="L97" i="9"/>
  <c r="K97" i="9"/>
  <c r="J97" i="9"/>
  <c r="I97" i="9"/>
  <c r="H97" i="9"/>
  <c r="G97" i="9"/>
  <c r="F97" i="9"/>
  <c r="E97" i="9"/>
  <c r="D97" i="9"/>
  <c r="C97" i="9"/>
  <c r="B97" i="9"/>
  <c r="AF96" i="9"/>
  <c r="R96" i="9"/>
  <c r="Q96" i="9"/>
  <c r="P96" i="9"/>
  <c r="U96" i="9" s="1"/>
  <c r="O96" i="9"/>
  <c r="L96" i="9"/>
  <c r="K96" i="9"/>
  <c r="J96" i="9"/>
  <c r="I96" i="9"/>
  <c r="H96" i="9"/>
  <c r="G96" i="9"/>
  <c r="F96" i="9"/>
  <c r="E96" i="9"/>
  <c r="D96" i="9"/>
  <c r="C96" i="9"/>
  <c r="B96" i="9"/>
  <c r="AF95" i="9"/>
  <c r="R95" i="9"/>
  <c r="Q95" i="9"/>
  <c r="P95" i="9"/>
  <c r="U95" i="9" s="1"/>
  <c r="O95" i="9"/>
  <c r="L95" i="9"/>
  <c r="K95" i="9"/>
  <c r="J95" i="9"/>
  <c r="I95" i="9"/>
  <c r="H95" i="9"/>
  <c r="G95" i="9"/>
  <c r="F95" i="9"/>
  <c r="E95" i="9"/>
  <c r="D95" i="9"/>
  <c r="C95" i="9"/>
  <c r="B95" i="9"/>
  <c r="AF94" i="9"/>
  <c r="R94" i="9"/>
  <c r="Q94" i="9"/>
  <c r="P94" i="9"/>
  <c r="U94" i="9" s="1"/>
  <c r="O94" i="9"/>
  <c r="L94" i="9"/>
  <c r="K94" i="9"/>
  <c r="J94" i="9"/>
  <c r="I94" i="9"/>
  <c r="H94" i="9"/>
  <c r="G94" i="9"/>
  <c r="F94" i="9"/>
  <c r="E94" i="9"/>
  <c r="D94" i="9"/>
  <c r="C94" i="9"/>
  <c r="B94" i="9"/>
  <c r="AF93" i="9"/>
  <c r="R93" i="9"/>
  <c r="Q93" i="9"/>
  <c r="P93" i="9"/>
  <c r="U93" i="9" s="1"/>
  <c r="O93" i="9"/>
  <c r="L93" i="9"/>
  <c r="K93" i="9"/>
  <c r="J93" i="9"/>
  <c r="I93" i="9"/>
  <c r="H93" i="9"/>
  <c r="G93" i="9"/>
  <c r="F93" i="9"/>
  <c r="E93" i="9"/>
  <c r="D93" i="9"/>
  <c r="C93" i="9"/>
  <c r="B93" i="9"/>
  <c r="AF92" i="9"/>
  <c r="R92" i="9"/>
  <c r="Q92" i="9"/>
  <c r="P92" i="9"/>
  <c r="U92" i="9" s="1"/>
  <c r="O92" i="9"/>
  <c r="L92" i="9"/>
  <c r="K92" i="9"/>
  <c r="J92" i="9"/>
  <c r="I92" i="9"/>
  <c r="H92" i="9"/>
  <c r="G92" i="9"/>
  <c r="F92" i="9"/>
  <c r="E92" i="9"/>
  <c r="D92" i="9"/>
  <c r="C92" i="9"/>
  <c r="B92" i="9"/>
  <c r="AF91" i="9"/>
  <c r="R91" i="9"/>
  <c r="Q91" i="9"/>
  <c r="P91" i="9"/>
  <c r="U91" i="9" s="1"/>
  <c r="O91" i="9"/>
  <c r="L91" i="9"/>
  <c r="K91" i="9"/>
  <c r="J91" i="9"/>
  <c r="I91" i="9"/>
  <c r="H91" i="9"/>
  <c r="G91" i="9"/>
  <c r="F91" i="9"/>
  <c r="E91" i="9"/>
  <c r="D91" i="9"/>
  <c r="C91" i="9"/>
  <c r="B91" i="9"/>
  <c r="AF90" i="9"/>
  <c r="R90" i="9"/>
  <c r="Q90" i="9"/>
  <c r="P90" i="9"/>
  <c r="U90" i="9" s="1"/>
  <c r="O90" i="9"/>
  <c r="L90" i="9"/>
  <c r="K90" i="9"/>
  <c r="J90" i="9"/>
  <c r="I90" i="9"/>
  <c r="H90" i="9"/>
  <c r="G90" i="9"/>
  <c r="F90" i="9"/>
  <c r="E90" i="9"/>
  <c r="D90" i="9"/>
  <c r="C90" i="9"/>
  <c r="B90" i="9"/>
  <c r="AF89" i="9"/>
  <c r="R89" i="9"/>
  <c r="Q89" i="9"/>
  <c r="P89" i="9"/>
  <c r="U89" i="9" s="1"/>
  <c r="O89" i="9"/>
  <c r="L89" i="9"/>
  <c r="K89" i="9"/>
  <c r="J89" i="9"/>
  <c r="I89" i="9"/>
  <c r="H89" i="9"/>
  <c r="G89" i="9"/>
  <c r="F89" i="9"/>
  <c r="E89" i="9"/>
  <c r="D89" i="9"/>
  <c r="C89" i="9"/>
  <c r="B89" i="9"/>
  <c r="AF88" i="9"/>
  <c r="R88" i="9"/>
  <c r="Q88" i="9"/>
  <c r="P88" i="9"/>
  <c r="U88" i="9" s="1"/>
  <c r="O88" i="9"/>
  <c r="L88" i="9"/>
  <c r="K88" i="9"/>
  <c r="J88" i="9"/>
  <c r="I88" i="9"/>
  <c r="H88" i="9"/>
  <c r="G88" i="9"/>
  <c r="F88" i="9"/>
  <c r="E88" i="9"/>
  <c r="D88" i="9"/>
  <c r="C88" i="9"/>
  <c r="B88" i="9"/>
  <c r="AF87" i="9"/>
  <c r="R87" i="9"/>
  <c r="Q87" i="9"/>
  <c r="P87" i="9"/>
  <c r="U87" i="9" s="1"/>
  <c r="O87" i="9"/>
  <c r="L87" i="9"/>
  <c r="K87" i="9"/>
  <c r="J87" i="9"/>
  <c r="I87" i="9"/>
  <c r="H87" i="9"/>
  <c r="G87" i="9"/>
  <c r="F87" i="9"/>
  <c r="E87" i="9"/>
  <c r="D87" i="9"/>
  <c r="C87" i="9"/>
  <c r="B87" i="9"/>
  <c r="AF86" i="9"/>
  <c r="R86" i="9"/>
  <c r="Q86" i="9"/>
  <c r="P86" i="9"/>
  <c r="U86" i="9" s="1"/>
  <c r="O86" i="9"/>
  <c r="L86" i="9"/>
  <c r="K86" i="9"/>
  <c r="J86" i="9"/>
  <c r="I86" i="9"/>
  <c r="H86" i="9"/>
  <c r="G86" i="9"/>
  <c r="F86" i="9"/>
  <c r="E86" i="9"/>
  <c r="D86" i="9"/>
  <c r="C86" i="9"/>
  <c r="B86" i="9"/>
  <c r="AF85" i="9"/>
  <c r="R85" i="9"/>
  <c r="Q85" i="9"/>
  <c r="P85" i="9"/>
  <c r="U85" i="9" s="1"/>
  <c r="O85" i="9"/>
  <c r="L85" i="9"/>
  <c r="K85" i="9"/>
  <c r="J85" i="9"/>
  <c r="I85" i="9"/>
  <c r="H85" i="9"/>
  <c r="G85" i="9"/>
  <c r="F85" i="9"/>
  <c r="E85" i="9"/>
  <c r="D85" i="9"/>
  <c r="C85" i="9"/>
  <c r="B85" i="9"/>
  <c r="AF84" i="9"/>
  <c r="R84" i="9"/>
  <c r="Q84" i="9"/>
  <c r="P84" i="9"/>
  <c r="U84" i="9" s="1"/>
  <c r="O84" i="9"/>
  <c r="L84" i="9"/>
  <c r="K84" i="9"/>
  <c r="J84" i="9"/>
  <c r="I84" i="9"/>
  <c r="H84" i="9"/>
  <c r="G84" i="9"/>
  <c r="F84" i="9"/>
  <c r="E84" i="9"/>
  <c r="D84" i="9"/>
  <c r="C84" i="9"/>
  <c r="B84" i="9"/>
  <c r="AF83" i="9"/>
  <c r="R83" i="9"/>
  <c r="Q83" i="9"/>
  <c r="P83" i="9"/>
  <c r="U83" i="9" s="1"/>
  <c r="O83" i="9"/>
  <c r="L83" i="9"/>
  <c r="K83" i="9"/>
  <c r="J83" i="9"/>
  <c r="I83" i="9"/>
  <c r="H83" i="9"/>
  <c r="G83" i="9"/>
  <c r="F83" i="9"/>
  <c r="E83" i="9"/>
  <c r="D83" i="9"/>
  <c r="C83" i="9"/>
  <c r="B83" i="9"/>
  <c r="AF82" i="9"/>
  <c r="R82" i="9"/>
  <c r="Q82" i="9"/>
  <c r="P82" i="9"/>
  <c r="U82" i="9" s="1"/>
  <c r="O82" i="9"/>
  <c r="L82" i="9"/>
  <c r="K82" i="9"/>
  <c r="J82" i="9"/>
  <c r="I82" i="9"/>
  <c r="H82" i="9"/>
  <c r="G82" i="9"/>
  <c r="F82" i="9"/>
  <c r="E82" i="9"/>
  <c r="D82" i="9"/>
  <c r="C82" i="9"/>
  <c r="B82" i="9"/>
  <c r="AF81" i="9"/>
  <c r="R81" i="9"/>
  <c r="Q81" i="9"/>
  <c r="P81" i="9"/>
  <c r="U81" i="9" s="1"/>
  <c r="O81" i="9"/>
  <c r="L81" i="9"/>
  <c r="K81" i="9"/>
  <c r="J81" i="9"/>
  <c r="I81" i="9"/>
  <c r="H81" i="9"/>
  <c r="G81" i="9"/>
  <c r="F81" i="9"/>
  <c r="E81" i="9"/>
  <c r="D81" i="9"/>
  <c r="C81" i="9"/>
  <c r="B81" i="9"/>
  <c r="AF80" i="9"/>
  <c r="R80" i="9"/>
  <c r="Q80" i="9"/>
  <c r="P80" i="9"/>
  <c r="U80" i="9" s="1"/>
  <c r="O80" i="9"/>
  <c r="L80" i="9"/>
  <c r="K80" i="9"/>
  <c r="J80" i="9"/>
  <c r="I80" i="9"/>
  <c r="H80" i="9"/>
  <c r="G80" i="9"/>
  <c r="F80" i="9"/>
  <c r="E80" i="9"/>
  <c r="D80" i="9"/>
  <c r="C80" i="9"/>
  <c r="B80" i="9"/>
  <c r="AF79" i="9"/>
  <c r="R79" i="9"/>
  <c r="Q79" i="9"/>
  <c r="P79" i="9"/>
  <c r="U79" i="9" s="1"/>
  <c r="O79" i="9"/>
  <c r="L79" i="9"/>
  <c r="K79" i="9"/>
  <c r="J79" i="9"/>
  <c r="I79" i="9"/>
  <c r="H79" i="9"/>
  <c r="G79" i="9"/>
  <c r="F79" i="9"/>
  <c r="E79" i="9"/>
  <c r="D79" i="9"/>
  <c r="C79" i="9"/>
  <c r="B79" i="9"/>
  <c r="AF78" i="9"/>
  <c r="R78" i="9"/>
  <c r="Q78" i="9"/>
  <c r="P78" i="9"/>
  <c r="U78" i="9" s="1"/>
  <c r="O78" i="9"/>
  <c r="L78" i="9"/>
  <c r="K78" i="9"/>
  <c r="J78" i="9"/>
  <c r="I78" i="9"/>
  <c r="H78" i="9"/>
  <c r="G78" i="9"/>
  <c r="F78" i="9"/>
  <c r="E78" i="9"/>
  <c r="D78" i="9"/>
  <c r="C78" i="9"/>
  <c r="B78" i="9"/>
  <c r="AF77" i="9"/>
  <c r="R77" i="9"/>
  <c r="Q77" i="9"/>
  <c r="P77" i="9"/>
  <c r="U77" i="9" s="1"/>
  <c r="O77" i="9"/>
  <c r="L77" i="9"/>
  <c r="K77" i="9"/>
  <c r="J77" i="9"/>
  <c r="I77" i="9"/>
  <c r="H77" i="9"/>
  <c r="G77" i="9"/>
  <c r="F77" i="9"/>
  <c r="E77" i="9"/>
  <c r="D77" i="9"/>
  <c r="C77" i="9"/>
  <c r="B77" i="9"/>
  <c r="AF76" i="9"/>
  <c r="R76" i="9"/>
  <c r="Q76" i="9"/>
  <c r="P76" i="9"/>
  <c r="U76" i="9" s="1"/>
  <c r="O76" i="9"/>
  <c r="L76" i="9"/>
  <c r="K76" i="9"/>
  <c r="J76" i="9"/>
  <c r="I76" i="9"/>
  <c r="H76" i="9"/>
  <c r="G76" i="9"/>
  <c r="F76" i="9"/>
  <c r="E76" i="9"/>
  <c r="D76" i="9"/>
  <c r="C76" i="9"/>
  <c r="B76" i="9"/>
  <c r="AF75" i="9"/>
  <c r="R75" i="9"/>
  <c r="Q75" i="9"/>
  <c r="P75" i="9"/>
  <c r="U75" i="9" s="1"/>
  <c r="O75" i="9"/>
  <c r="L75" i="9"/>
  <c r="K75" i="9"/>
  <c r="J75" i="9"/>
  <c r="I75" i="9"/>
  <c r="H75" i="9"/>
  <c r="G75" i="9"/>
  <c r="F75" i="9"/>
  <c r="E75" i="9"/>
  <c r="D75" i="9"/>
  <c r="C75" i="9"/>
  <c r="B75" i="9"/>
  <c r="AF74" i="9"/>
  <c r="R74" i="9"/>
  <c r="Q74" i="9"/>
  <c r="P74" i="9"/>
  <c r="U74" i="9" s="1"/>
  <c r="O74" i="9"/>
  <c r="L74" i="9"/>
  <c r="K74" i="9"/>
  <c r="J74" i="9"/>
  <c r="I74" i="9"/>
  <c r="H74" i="9"/>
  <c r="G74" i="9"/>
  <c r="F74" i="9"/>
  <c r="E74" i="9"/>
  <c r="D74" i="9"/>
  <c r="C74" i="9"/>
  <c r="B74" i="9"/>
  <c r="AF73" i="9"/>
  <c r="R73" i="9"/>
  <c r="Q73" i="9"/>
  <c r="P73" i="9"/>
  <c r="U73" i="9" s="1"/>
  <c r="O73" i="9"/>
  <c r="L73" i="9"/>
  <c r="K73" i="9"/>
  <c r="J73" i="9"/>
  <c r="I73" i="9"/>
  <c r="H73" i="9"/>
  <c r="G73" i="9"/>
  <c r="F73" i="9"/>
  <c r="E73" i="9"/>
  <c r="D73" i="9"/>
  <c r="C73" i="9"/>
  <c r="B73" i="9"/>
  <c r="AF72" i="9"/>
  <c r="R72" i="9"/>
  <c r="Q72" i="9"/>
  <c r="P72" i="9"/>
  <c r="U72" i="9" s="1"/>
  <c r="O72" i="9"/>
  <c r="L72" i="9"/>
  <c r="K72" i="9"/>
  <c r="J72" i="9"/>
  <c r="I72" i="9"/>
  <c r="H72" i="9"/>
  <c r="G72" i="9"/>
  <c r="F72" i="9"/>
  <c r="E72" i="9"/>
  <c r="D72" i="9"/>
  <c r="C72" i="9"/>
  <c r="B72" i="9"/>
  <c r="AF71" i="9"/>
  <c r="R71" i="9"/>
  <c r="Q71" i="9"/>
  <c r="P71" i="9"/>
  <c r="U71" i="9" s="1"/>
  <c r="O71" i="9"/>
  <c r="L71" i="9"/>
  <c r="K71" i="9"/>
  <c r="J71" i="9"/>
  <c r="I71" i="9"/>
  <c r="H71" i="9"/>
  <c r="G71" i="9"/>
  <c r="F71" i="9"/>
  <c r="E71" i="9"/>
  <c r="D71" i="9"/>
  <c r="C71" i="9"/>
  <c r="B71" i="9"/>
  <c r="AF70" i="9"/>
  <c r="R70" i="9"/>
  <c r="Q70" i="9"/>
  <c r="P70" i="9"/>
  <c r="U70" i="9" s="1"/>
  <c r="O70" i="9"/>
  <c r="L70" i="9"/>
  <c r="K70" i="9"/>
  <c r="J70" i="9"/>
  <c r="I70" i="9"/>
  <c r="H70" i="9"/>
  <c r="G70" i="9"/>
  <c r="F70" i="9"/>
  <c r="E70" i="9"/>
  <c r="D70" i="9"/>
  <c r="C70" i="9"/>
  <c r="B70" i="9"/>
  <c r="AF69" i="9"/>
  <c r="R69" i="9"/>
  <c r="Q69" i="9"/>
  <c r="P69" i="9"/>
  <c r="U69" i="9" s="1"/>
  <c r="O69" i="9"/>
  <c r="L69" i="9"/>
  <c r="K69" i="9"/>
  <c r="J69" i="9"/>
  <c r="I69" i="9"/>
  <c r="H69" i="9"/>
  <c r="G69" i="9"/>
  <c r="F69" i="9"/>
  <c r="E69" i="9"/>
  <c r="D69" i="9"/>
  <c r="C69" i="9"/>
  <c r="B69" i="9"/>
  <c r="AF68" i="9"/>
  <c r="R68" i="9"/>
  <c r="Q68" i="9"/>
  <c r="P68" i="9"/>
  <c r="U68" i="9" s="1"/>
  <c r="O68" i="9"/>
  <c r="L68" i="9"/>
  <c r="K68" i="9"/>
  <c r="J68" i="9"/>
  <c r="I68" i="9"/>
  <c r="H68" i="9"/>
  <c r="G68" i="9"/>
  <c r="F68" i="9"/>
  <c r="E68" i="9"/>
  <c r="D68" i="9"/>
  <c r="C68" i="9"/>
  <c r="B68" i="9"/>
  <c r="AF67" i="9"/>
  <c r="R67" i="9"/>
  <c r="Q67" i="9"/>
  <c r="P67" i="9"/>
  <c r="U67" i="9" s="1"/>
  <c r="O67" i="9"/>
  <c r="L67" i="9"/>
  <c r="K67" i="9"/>
  <c r="J67" i="9"/>
  <c r="I67" i="9"/>
  <c r="H67" i="9"/>
  <c r="G67" i="9"/>
  <c r="F67" i="9"/>
  <c r="E67" i="9"/>
  <c r="D67" i="9"/>
  <c r="C67" i="9"/>
  <c r="B67" i="9"/>
  <c r="AF66" i="9"/>
  <c r="R66" i="9"/>
  <c r="Q66" i="9"/>
  <c r="P66" i="9"/>
  <c r="U66" i="9" s="1"/>
  <c r="O66" i="9"/>
  <c r="L66" i="9"/>
  <c r="K66" i="9"/>
  <c r="J66" i="9"/>
  <c r="I66" i="9"/>
  <c r="H66" i="9"/>
  <c r="G66" i="9"/>
  <c r="F66" i="9"/>
  <c r="E66" i="9"/>
  <c r="D66" i="9"/>
  <c r="C66" i="9"/>
  <c r="B66" i="9"/>
  <c r="AF65" i="9"/>
  <c r="R65" i="9"/>
  <c r="Q65" i="9"/>
  <c r="P65" i="9"/>
  <c r="U65" i="9" s="1"/>
  <c r="O65" i="9"/>
  <c r="L65" i="9"/>
  <c r="K65" i="9"/>
  <c r="J65" i="9"/>
  <c r="I65" i="9"/>
  <c r="H65" i="9"/>
  <c r="G65" i="9"/>
  <c r="F65" i="9"/>
  <c r="E65" i="9"/>
  <c r="D65" i="9"/>
  <c r="C65" i="9"/>
  <c r="B65" i="9"/>
  <c r="AF64" i="9"/>
  <c r="R64" i="9"/>
  <c r="Q64" i="9"/>
  <c r="P64" i="9"/>
  <c r="U64" i="9" s="1"/>
  <c r="O64" i="9"/>
  <c r="L64" i="9"/>
  <c r="K64" i="9"/>
  <c r="J64" i="9"/>
  <c r="I64" i="9"/>
  <c r="H64" i="9"/>
  <c r="G64" i="9"/>
  <c r="F64" i="9"/>
  <c r="E64" i="9"/>
  <c r="D64" i="9"/>
  <c r="C64" i="9"/>
  <c r="B64" i="9"/>
  <c r="AF63" i="9"/>
  <c r="R63" i="9"/>
  <c r="Q63" i="9"/>
  <c r="P63" i="9"/>
  <c r="U63" i="9" s="1"/>
  <c r="O63" i="9"/>
  <c r="L63" i="9"/>
  <c r="K63" i="9"/>
  <c r="J63" i="9"/>
  <c r="I63" i="9"/>
  <c r="H63" i="9"/>
  <c r="G63" i="9"/>
  <c r="F63" i="9"/>
  <c r="E63" i="9"/>
  <c r="D63" i="9"/>
  <c r="C63" i="9"/>
  <c r="B63" i="9"/>
  <c r="AF62" i="9"/>
  <c r="R62" i="9"/>
  <c r="Q62" i="9"/>
  <c r="P62" i="9"/>
  <c r="U62" i="9" s="1"/>
  <c r="O62" i="9"/>
  <c r="L62" i="9"/>
  <c r="K62" i="9"/>
  <c r="J62" i="9"/>
  <c r="I62" i="9"/>
  <c r="H62" i="9"/>
  <c r="G62" i="9"/>
  <c r="F62" i="9"/>
  <c r="E62" i="9"/>
  <c r="D62" i="9"/>
  <c r="C62" i="9"/>
  <c r="B62" i="9"/>
  <c r="AF61" i="9"/>
  <c r="R61" i="9"/>
  <c r="Q61" i="9"/>
  <c r="P61" i="9"/>
  <c r="U61" i="9" s="1"/>
  <c r="O61" i="9"/>
  <c r="L61" i="9"/>
  <c r="K61" i="9"/>
  <c r="J61" i="9"/>
  <c r="I61" i="9"/>
  <c r="H61" i="9"/>
  <c r="G61" i="9"/>
  <c r="F61" i="9"/>
  <c r="E61" i="9"/>
  <c r="D61" i="9"/>
  <c r="C61" i="9"/>
  <c r="B61" i="9"/>
  <c r="AF60" i="9"/>
  <c r="R60" i="9"/>
  <c r="Q60" i="9"/>
  <c r="P60" i="9"/>
  <c r="U60" i="9" s="1"/>
  <c r="O60" i="9"/>
  <c r="L60" i="9"/>
  <c r="K60" i="9"/>
  <c r="J60" i="9"/>
  <c r="I60" i="9"/>
  <c r="H60" i="9"/>
  <c r="G60" i="9"/>
  <c r="F60" i="9"/>
  <c r="E60" i="9"/>
  <c r="D60" i="9"/>
  <c r="C60" i="9"/>
  <c r="B60" i="9"/>
  <c r="AF59" i="9"/>
  <c r="R59" i="9"/>
  <c r="Q59" i="9"/>
  <c r="P59" i="9"/>
  <c r="U59" i="9" s="1"/>
  <c r="O59" i="9"/>
  <c r="L59" i="9"/>
  <c r="K59" i="9"/>
  <c r="J59" i="9"/>
  <c r="I59" i="9"/>
  <c r="H59" i="9"/>
  <c r="G59" i="9"/>
  <c r="F59" i="9"/>
  <c r="E59" i="9"/>
  <c r="D59" i="9"/>
  <c r="C59" i="9"/>
  <c r="B59" i="9"/>
  <c r="AF58" i="9"/>
  <c r="R58" i="9"/>
  <c r="Q58" i="9"/>
  <c r="P58" i="9"/>
  <c r="U58" i="9" s="1"/>
  <c r="O58" i="9"/>
  <c r="L58" i="9"/>
  <c r="K58" i="9"/>
  <c r="J58" i="9"/>
  <c r="I58" i="9"/>
  <c r="H58" i="9"/>
  <c r="G58" i="9"/>
  <c r="F58" i="9"/>
  <c r="E58" i="9"/>
  <c r="D58" i="9"/>
  <c r="C58" i="9"/>
  <c r="B58" i="9"/>
  <c r="AF57" i="9"/>
  <c r="R57" i="9"/>
  <c r="Q57" i="9"/>
  <c r="P57" i="9"/>
  <c r="U57" i="9" s="1"/>
  <c r="O57" i="9"/>
  <c r="L57" i="9"/>
  <c r="K57" i="9"/>
  <c r="J57" i="9"/>
  <c r="I57" i="9"/>
  <c r="H57" i="9"/>
  <c r="G57" i="9"/>
  <c r="F57" i="9"/>
  <c r="E57" i="9"/>
  <c r="D57" i="9"/>
  <c r="C57" i="9"/>
  <c r="B57" i="9"/>
  <c r="AF56" i="9"/>
  <c r="R56" i="9"/>
  <c r="Q56" i="9"/>
  <c r="P56" i="9"/>
  <c r="U56" i="9" s="1"/>
  <c r="O56" i="9"/>
  <c r="L56" i="9"/>
  <c r="K56" i="9"/>
  <c r="J56" i="9"/>
  <c r="I56" i="9"/>
  <c r="H56" i="9"/>
  <c r="G56" i="9"/>
  <c r="F56" i="9"/>
  <c r="E56" i="9"/>
  <c r="D56" i="9"/>
  <c r="C56" i="9"/>
  <c r="B56" i="9"/>
  <c r="AF55" i="9"/>
  <c r="R55" i="9"/>
  <c r="Q55" i="9"/>
  <c r="P55" i="9"/>
  <c r="U55" i="9" s="1"/>
  <c r="O55" i="9"/>
  <c r="L55" i="9"/>
  <c r="K55" i="9"/>
  <c r="J55" i="9"/>
  <c r="I55" i="9"/>
  <c r="H55" i="9"/>
  <c r="G55" i="9"/>
  <c r="F55" i="9"/>
  <c r="E55" i="9"/>
  <c r="D55" i="9"/>
  <c r="C55" i="9"/>
  <c r="B55" i="9"/>
  <c r="AF54" i="9"/>
  <c r="R54" i="9"/>
  <c r="Q54" i="9"/>
  <c r="P54" i="9"/>
  <c r="U54" i="9" s="1"/>
  <c r="O54" i="9"/>
  <c r="L54" i="9"/>
  <c r="K54" i="9"/>
  <c r="J54" i="9"/>
  <c r="I54" i="9"/>
  <c r="H54" i="9"/>
  <c r="G54" i="9"/>
  <c r="F54" i="9"/>
  <c r="E54" i="9"/>
  <c r="D54" i="9"/>
  <c r="C54" i="9"/>
  <c r="B54" i="9"/>
  <c r="AF53" i="9"/>
  <c r="R53" i="9"/>
  <c r="Q53" i="9"/>
  <c r="P53" i="9"/>
  <c r="U53" i="9" s="1"/>
  <c r="O53" i="9"/>
  <c r="L53" i="9"/>
  <c r="K53" i="9"/>
  <c r="J53" i="9"/>
  <c r="I53" i="9"/>
  <c r="H53" i="9"/>
  <c r="G53" i="9"/>
  <c r="F53" i="9"/>
  <c r="E53" i="9"/>
  <c r="D53" i="9"/>
  <c r="C53" i="9"/>
  <c r="B53" i="9"/>
  <c r="AF52" i="9"/>
  <c r="R52" i="9"/>
  <c r="Q52" i="9"/>
  <c r="P52" i="9"/>
  <c r="U52" i="9" s="1"/>
  <c r="O52" i="9"/>
  <c r="L52" i="9"/>
  <c r="K52" i="9"/>
  <c r="J52" i="9"/>
  <c r="I52" i="9"/>
  <c r="H52" i="9"/>
  <c r="G52" i="9"/>
  <c r="F52" i="9"/>
  <c r="E52" i="9"/>
  <c r="D52" i="9"/>
  <c r="C52" i="9"/>
  <c r="B52" i="9"/>
  <c r="AF51" i="9"/>
  <c r="R51" i="9"/>
  <c r="Q51" i="9"/>
  <c r="P51" i="9"/>
  <c r="U51" i="9" s="1"/>
  <c r="O51" i="9"/>
  <c r="L51" i="9"/>
  <c r="K51" i="9"/>
  <c r="J51" i="9"/>
  <c r="I51" i="9"/>
  <c r="H51" i="9"/>
  <c r="G51" i="9"/>
  <c r="F51" i="9"/>
  <c r="E51" i="9"/>
  <c r="D51" i="9"/>
  <c r="C51" i="9"/>
  <c r="B51" i="9"/>
  <c r="AF50" i="9"/>
  <c r="R50" i="9"/>
  <c r="Q50" i="9"/>
  <c r="P50" i="9"/>
  <c r="U50" i="9" s="1"/>
  <c r="O50" i="9"/>
  <c r="L50" i="9"/>
  <c r="K50" i="9"/>
  <c r="J50" i="9"/>
  <c r="I50" i="9"/>
  <c r="H50" i="9"/>
  <c r="G50" i="9"/>
  <c r="F50" i="9"/>
  <c r="E50" i="9"/>
  <c r="D50" i="9"/>
  <c r="C50" i="9"/>
  <c r="B50" i="9"/>
  <c r="AF49" i="9"/>
  <c r="R49" i="9"/>
  <c r="Q49" i="9"/>
  <c r="P49" i="9"/>
  <c r="U49" i="9" s="1"/>
  <c r="O49" i="9"/>
  <c r="L49" i="9"/>
  <c r="K49" i="9"/>
  <c r="J49" i="9"/>
  <c r="I49" i="9"/>
  <c r="H49" i="9"/>
  <c r="G49" i="9"/>
  <c r="F49" i="9"/>
  <c r="E49" i="9"/>
  <c r="D49" i="9"/>
  <c r="C49" i="9"/>
  <c r="B49" i="9"/>
  <c r="AF48" i="9"/>
  <c r="R48" i="9"/>
  <c r="Q48" i="9"/>
  <c r="P48" i="9"/>
  <c r="U48" i="9" s="1"/>
  <c r="O48" i="9"/>
  <c r="L48" i="9"/>
  <c r="K48" i="9"/>
  <c r="J48" i="9"/>
  <c r="I48" i="9"/>
  <c r="H48" i="9"/>
  <c r="G48" i="9"/>
  <c r="F48" i="9"/>
  <c r="E48" i="9"/>
  <c r="D48" i="9"/>
  <c r="C48" i="9"/>
  <c r="B48" i="9"/>
  <c r="AF47" i="9"/>
  <c r="R47" i="9"/>
  <c r="Q47" i="9"/>
  <c r="P47" i="9"/>
  <c r="U47" i="9" s="1"/>
  <c r="O47" i="9"/>
  <c r="L47" i="9"/>
  <c r="K47" i="9"/>
  <c r="J47" i="9"/>
  <c r="I47" i="9"/>
  <c r="H47" i="9"/>
  <c r="G47" i="9"/>
  <c r="F47" i="9"/>
  <c r="E47" i="9"/>
  <c r="D47" i="9"/>
  <c r="C47" i="9"/>
  <c r="B47" i="9"/>
  <c r="AF46" i="9"/>
  <c r="R46" i="9"/>
  <c r="Q46" i="9"/>
  <c r="P46" i="9"/>
  <c r="U46" i="9" s="1"/>
  <c r="O46" i="9"/>
  <c r="L46" i="9"/>
  <c r="K46" i="9"/>
  <c r="J46" i="9"/>
  <c r="I46" i="9"/>
  <c r="H46" i="9"/>
  <c r="G46" i="9"/>
  <c r="F46" i="9"/>
  <c r="E46" i="9"/>
  <c r="D46" i="9"/>
  <c r="C46" i="9"/>
  <c r="B46" i="9"/>
  <c r="AF45" i="9"/>
  <c r="R45" i="9"/>
  <c r="Q45" i="9"/>
  <c r="P45" i="9"/>
  <c r="U45" i="9" s="1"/>
  <c r="O45" i="9"/>
  <c r="L45" i="9"/>
  <c r="K45" i="9"/>
  <c r="J45" i="9"/>
  <c r="I45" i="9"/>
  <c r="H45" i="9"/>
  <c r="G45" i="9"/>
  <c r="F45" i="9"/>
  <c r="E45" i="9"/>
  <c r="D45" i="9"/>
  <c r="C45" i="9"/>
  <c r="B45" i="9"/>
  <c r="AF44" i="9"/>
  <c r="R44" i="9"/>
  <c r="Q44" i="9"/>
  <c r="P44" i="9"/>
  <c r="U44" i="9" s="1"/>
  <c r="O44" i="9"/>
  <c r="L44" i="9"/>
  <c r="K44" i="9"/>
  <c r="J44" i="9"/>
  <c r="I44" i="9"/>
  <c r="H44" i="9"/>
  <c r="G44" i="9"/>
  <c r="F44" i="9"/>
  <c r="E44" i="9"/>
  <c r="D44" i="9"/>
  <c r="C44" i="9"/>
  <c r="B44" i="9"/>
  <c r="AF43" i="9"/>
  <c r="R43" i="9"/>
  <c r="Q43" i="9"/>
  <c r="P43" i="9"/>
  <c r="U43" i="9" s="1"/>
  <c r="O43" i="9"/>
  <c r="L43" i="9"/>
  <c r="K43" i="9"/>
  <c r="J43" i="9"/>
  <c r="I43" i="9"/>
  <c r="H43" i="9"/>
  <c r="G43" i="9"/>
  <c r="F43" i="9"/>
  <c r="E43" i="9"/>
  <c r="D43" i="9"/>
  <c r="C43" i="9"/>
  <c r="B43" i="9"/>
  <c r="AF42" i="9"/>
  <c r="R42" i="9"/>
  <c r="Q42" i="9"/>
  <c r="P42" i="9"/>
  <c r="U42" i="9" s="1"/>
  <c r="O42" i="9"/>
  <c r="L42" i="9"/>
  <c r="K42" i="9"/>
  <c r="J42" i="9"/>
  <c r="I42" i="9"/>
  <c r="H42" i="9"/>
  <c r="G42" i="9"/>
  <c r="F42" i="9"/>
  <c r="E42" i="9"/>
  <c r="D42" i="9"/>
  <c r="C42" i="9"/>
  <c r="B42" i="9"/>
  <c r="AF41" i="9"/>
  <c r="R41" i="9"/>
  <c r="Q41" i="9"/>
  <c r="P41" i="9"/>
  <c r="U41" i="9" s="1"/>
  <c r="O41" i="9"/>
  <c r="L41" i="9"/>
  <c r="K41" i="9"/>
  <c r="J41" i="9"/>
  <c r="I41" i="9"/>
  <c r="H41" i="9"/>
  <c r="G41" i="9"/>
  <c r="F41" i="9"/>
  <c r="E41" i="9"/>
  <c r="D41" i="9"/>
  <c r="C41" i="9"/>
  <c r="B41" i="9"/>
  <c r="AF40" i="9"/>
  <c r="R40" i="9"/>
  <c r="Q40" i="9"/>
  <c r="P40" i="9"/>
  <c r="U40" i="9" s="1"/>
  <c r="O40" i="9"/>
  <c r="L40" i="9"/>
  <c r="K40" i="9"/>
  <c r="J40" i="9"/>
  <c r="I40" i="9"/>
  <c r="H40" i="9"/>
  <c r="G40" i="9"/>
  <c r="F40" i="9"/>
  <c r="E40" i="9"/>
  <c r="D40" i="9"/>
  <c r="C40" i="9"/>
  <c r="B40" i="9"/>
  <c r="AF39" i="9"/>
  <c r="R39" i="9"/>
  <c r="Q39" i="9"/>
  <c r="P39" i="9"/>
  <c r="U39" i="9" s="1"/>
  <c r="O39" i="9"/>
  <c r="L39" i="9"/>
  <c r="K39" i="9"/>
  <c r="J39" i="9"/>
  <c r="I39" i="9"/>
  <c r="H39" i="9"/>
  <c r="G39" i="9"/>
  <c r="F39" i="9"/>
  <c r="E39" i="9"/>
  <c r="D39" i="9"/>
  <c r="C39" i="9"/>
  <c r="B39" i="9"/>
  <c r="AF38" i="9"/>
  <c r="R38" i="9"/>
  <c r="Q38" i="9"/>
  <c r="P38" i="9"/>
  <c r="U38" i="9" s="1"/>
  <c r="O38" i="9"/>
  <c r="L38" i="9"/>
  <c r="K38" i="9"/>
  <c r="J38" i="9"/>
  <c r="I38" i="9"/>
  <c r="H38" i="9"/>
  <c r="G38" i="9"/>
  <c r="F38" i="9"/>
  <c r="E38" i="9"/>
  <c r="D38" i="9"/>
  <c r="C38" i="9"/>
  <c r="B38" i="9"/>
  <c r="AF37" i="9"/>
  <c r="R37" i="9"/>
  <c r="Q37" i="9"/>
  <c r="P37" i="9"/>
  <c r="U37" i="9" s="1"/>
  <c r="O37" i="9"/>
  <c r="L37" i="9"/>
  <c r="K37" i="9"/>
  <c r="J37" i="9"/>
  <c r="I37" i="9"/>
  <c r="H37" i="9"/>
  <c r="G37" i="9"/>
  <c r="F37" i="9"/>
  <c r="E37" i="9"/>
  <c r="D37" i="9"/>
  <c r="C37" i="9"/>
  <c r="B37" i="9"/>
  <c r="AF36" i="9"/>
  <c r="R36" i="9"/>
  <c r="Q36" i="9"/>
  <c r="P36" i="9"/>
  <c r="U36" i="9" s="1"/>
  <c r="O36" i="9"/>
  <c r="L36" i="9"/>
  <c r="K36" i="9"/>
  <c r="J36" i="9"/>
  <c r="I36" i="9"/>
  <c r="H36" i="9"/>
  <c r="G36" i="9"/>
  <c r="F36" i="9"/>
  <c r="E36" i="9"/>
  <c r="D36" i="9"/>
  <c r="C36" i="9"/>
  <c r="B36" i="9"/>
  <c r="AF35" i="9"/>
  <c r="R35" i="9"/>
  <c r="Q35" i="9"/>
  <c r="P35" i="9"/>
  <c r="U35" i="9" s="1"/>
  <c r="O35" i="9"/>
  <c r="L35" i="9"/>
  <c r="K35" i="9"/>
  <c r="J35" i="9"/>
  <c r="I35" i="9"/>
  <c r="H35" i="9"/>
  <c r="G35" i="9"/>
  <c r="F35" i="9"/>
  <c r="E35" i="9"/>
  <c r="D35" i="9"/>
  <c r="C35" i="9"/>
  <c r="B35" i="9"/>
  <c r="AF34" i="9"/>
  <c r="R34" i="9"/>
  <c r="Q34" i="9"/>
  <c r="P34" i="9"/>
  <c r="U34" i="9" s="1"/>
  <c r="O34" i="9"/>
  <c r="L34" i="9"/>
  <c r="K34" i="9"/>
  <c r="J34" i="9"/>
  <c r="I34" i="9"/>
  <c r="H34" i="9"/>
  <c r="G34" i="9"/>
  <c r="F34" i="9"/>
  <c r="E34" i="9"/>
  <c r="D34" i="9"/>
  <c r="C34" i="9"/>
  <c r="B34" i="9"/>
  <c r="AF33" i="9"/>
  <c r="R33" i="9"/>
  <c r="Q33" i="9"/>
  <c r="P33" i="9"/>
  <c r="U33" i="9" s="1"/>
  <c r="O33" i="9"/>
  <c r="L33" i="9"/>
  <c r="K33" i="9"/>
  <c r="J33" i="9"/>
  <c r="I33" i="9"/>
  <c r="H33" i="9"/>
  <c r="G33" i="9"/>
  <c r="F33" i="9"/>
  <c r="E33" i="9"/>
  <c r="D33" i="9"/>
  <c r="C33" i="9"/>
  <c r="B33" i="9"/>
  <c r="AF32" i="9"/>
  <c r="R32" i="9"/>
  <c r="Q32" i="9"/>
  <c r="P32" i="9"/>
  <c r="U32" i="9" s="1"/>
  <c r="O32" i="9"/>
  <c r="L32" i="9"/>
  <c r="K32" i="9"/>
  <c r="J32" i="9"/>
  <c r="I32" i="9"/>
  <c r="H32" i="9"/>
  <c r="G32" i="9"/>
  <c r="F32" i="9"/>
  <c r="E32" i="9"/>
  <c r="D32" i="9"/>
  <c r="C32" i="9"/>
  <c r="B32" i="9"/>
  <c r="AF31" i="9"/>
  <c r="R31" i="9"/>
  <c r="Q31" i="9"/>
  <c r="P31" i="9"/>
  <c r="U31" i="9" s="1"/>
  <c r="O31" i="9"/>
  <c r="L31" i="9"/>
  <c r="K31" i="9"/>
  <c r="J31" i="9"/>
  <c r="I31" i="9"/>
  <c r="H31" i="9"/>
  <c r="G31" i="9"/>
  <c r="F31" i="9"/>
  <c r="E31" i="9"/>
  <c r="D31" i="9"/>
  <c r="C31" i="9"/>
  <c r="B31" i="9"/>
  <c r="AF30" i="9"/>
  <c r="R30" i="9"/>
  <c r="Q30" i="9"/>
  <c r="P30" i="9"/>
  <c r="U30" i="9" s="1"/>
  <c r="O30" i="9"/>
  <c r="L30" i="9"/>
  <c r="K30" i="9"/>
  <c r="J30" i="9"/>
  <c r="I30" i="9"/>
  <c r="H30" i="9"/>
  <c r="G30" i="9"/>
  <c r="F30" i="9"/>
  <c r="E30" i="9"/>
  <c r="D30" i="9"/>
  <c r="C30" i="9"/>
  <c r="B30" i="9"/>
  <c r="AF29" i="9"/>
  <c r="R29" i="9"/>
  <c r="Q29" i="9"/>
  <c r="P29" i="9"/>
  <c r="U29" i="9" s="1"/>
  <c r="O29" i="9"/>
  <c r="L29" i="9"/>
  <c r="K29" i="9"/>
  <c r="J29" i="9"/>
  <c r="I29" i="9"/>
  <c r="H29" i="9"/>
  <c r="G29" i="9"/>
  <c r="F29" i="9"/>
  <c r="E29" i="9"/>
  <c r="D29" i="9"/>
  <c r="C29" i="9"/>
  <c r="B29" i="9"/>
  <c r="AF28" i="9"/>
  <c r="R28" i="9"/>
  <c r="Q28" i="9"/>
  <c r="P28" i="9"/>
  <c r="U28" i="9" s="1"/>
  <c r="O28" i="9"/>
  <c r="L28" i="9"/>
  <c r="K28" i="9"/>
  <c r="J28" i="9"/>
  <c r="I28" i="9"/>
  <c r="H28" i="9"/>
  <c r="G28" i="9"/>
  <c r="F28" i="9"/>
  <c r="E28" i="9"/>
  <c r="D28" i="9"/>
  <c r="C28" i="9"/>
  <c r="B28" i="9"/>
  <c r="AF27" i="9"/>
  <c r="R27" i="9"/>
  <c r="Q27" i="9"/>
  <c r="P27" i="9"/>
  <c r="U27" i="9" s="1"/>
  <c r="O27" i="9"/>
  <c r="L27" i="9"/>
  <c r="K27" i="9"/>
  <c r="J27" i="9"/>
  <c r="I27" i="9"/>
  <c r="H27" i="9"/>
  <c r="G27" i="9"/>
  <c r="F27" i="9"/>
  <c r="E27" i="9"/>
  <c r="D27" i="9"/>
  <c r="C27" i="9"/>
  <c r="B27" i="9"/>
  <c r="AF26" i="9"/>
  <c r="R26" i="9"/>
  <c r="Q26" i="9"/>
  <c r="P26" i="9"/>
  <c r="U26" i="9" s="1"/>
  <c r="O26" i="9"/>
  <c r="L26" i="9"/>
  <c r="K26" i="9"/>
  <c r="J26" i="9"/>
  <c r="I26" i="9"/>
  <c r="H26" i="9"/>
  <c r="G26" i="9"/>
  <c r="F26" i="9"/>
  <c r="E26" i="9"/>
  <c r="D26" i="9"/>
  <c r="C26" i="9"/>
  <c r="B26" i="9"/>
  <c r="AF25" i="9"/>
  <c r="R25" i="9"/>
  <c r="Q25" i="9"/>
  <c r="P25" i="9"/>
  <c r="U25" i="9" s="1"/>
  <c r="O25" i="9"/>
  <c r="L25" i="9"/>
  <c r="K25" i="9"/>
  <c r="J25" i="9"/>
  <c r="I25" i="9"/>
  <c r="H25" i="9"/>
  <c r="G25" i="9"/>
  <c r="F25" i="9"/>
  <c r="E25" i="9"/>
  <c r="D25" i="9"/>
  <c r="C25" i="9"/>
  <c r="B25" i="9"/>
  <c r="AF24" i="9"/>
  <c r="R24" i="9"/>
  <c r="Q24" i="9"/>
  <c r="P24" i="9"/>
  <c r="U24" i="9" s="1"/>
  <c r="O24" i="9"/>
  <c r="L24" i="9"/>
  <c r="K24" i="9"/>
  <c r="J24" i="9"/>
  <c r="I24" i="9"/>
  <c r="H24" i="9"/>
  <c r="G24" i="9"/>
  <c r="F24" i="9"/>
  <c r="E24" i="9"/>
  <c r="D24" i="9"/>
  <c r="C24" i="9"/>
  <c r="B24" i="9"/>
  <c r="AF23" i="9"/>
  <c r="R23" i="9"/>
  <c r="Q23" i="9"/>
  <c r="P23" i="9"/>
  <c r="U23" i="9" s="1"/>
  <c r="O23" i="9"/>
  <c r="L23" i="9"/>
  <c r="K23" i="9"/>
  <c r="J23" i="9"/>
  <c r="I23" i="9"/>
  <c r="H23" i="9"/>
  <c r="G23" i="9"/>
  <c r="F23" i="9"/>
  <c r="E23" i="9"/>
  <c r="D23" i="9"/>
  <c r="C23" i="9"/>
  <c r="B23" i="9"/>
  <c r="AF22" i="9"/>
  <c r="R22" i="9"/>
  <c r="Q22" i="9"/>
  <c r="P22" i="9"/>
  <c r="U22" i="9" s="1"/>
  <c r="O22" i="9"/>
  <c r="L22" i="9"/>
  <c r="K22" i="9"/>
  <c r="J22" i="9"/>
  <c r="I22" i="9"/>
  <c r="H22" i="9"/>
  <c r="G22" i="9"/>
  <c r="F22" i="9"/>
  <c r="E22" i="9"/>
  <c r="D22" i="9"/>
  <c r="C22" i="9"/>
  <c r="B22" i="9"/>
  <c r="AF21" i="9"/>
  <c r="R21" i="9"/>
  <c r="Q21" i="9"/>
  <c r="P21" i="9"/>
  <c r="U21" i="9" s="1"/>
  <c r="O21" i="9"/>
  <c r="L21" i="9"/>
  <c r="K21" i="9"/>
  <c r="J21" i="9"/>
  <c r="I21" i="9"/>
  <c r="H21" i="9"/>
  <c r="G21" i="9"/>
  <c r="F21" i="9"/>
  <c r="E21" i="9"/>
  <c r="D21" i="9"/>
  <c r="C21" i="9"/>
  <c r="B21" i="9"/>
  <c r="AF20" i="9"/>
  <c r="R20" i="9"/>
  <c r="Q20" i="9"/>
  <c r="P20" i="9"/>
  <c r="U20" i="9" s="1"/>
  <c r="O20" i="9"/>
  <c r="L20" i="9"/>
  <c r="K20" i="9"/>
  <c r="J20" i="9"/>
  <c r="I20" i="9"/>
  <c r="H20" i="9"/>
  <c r="G20" i="9"/>
  <c r="F20" i="9"/>
  <c r="E20" i="9"/>
  <c r="D20" i="9"/>
  <c r="C20" i="9"/>
  <c r="B20" i="9"/>
  <c r="AF19" i="9"/>
  <c r="R19" i="9"/>
  <c r="Q19" i="9"/>
  <c r="P19" i="9"/>
  <c r="U19" i="9" s="1"/>
  <c r="O19" i="9"/>
  <c r="L19" i="9"/>
  <c r="K19" i="9"/>
  <c r="J19" i="9"/>
  <c r="I19" i="9"/>
  <c r="H19" i="9"/>
  <c r="G19" i="9"/>
  <c r="F19" i="9"/>
  <c r="E19" i="9"/>
  <c r="D19" i="9"/>
  <c r="C19" i="9"/>
  <c r="B19" i="9"/>
  <c r="AF18" i="9"/>
  <c r="R18" i="9"/>
  <c r="Q18" i="9"/>
  <c r="P18" i="9"/>
  <c r="U18" i="9" s="1"/>
  <c r="O18" i="9"/>
  <c r="L18" i="9"/>
  <c r="K18" i="9"/>
  <c r="J18" i="9"/>
  <c r="I18" i="9"/>
  <c r="H18" i="9"/>
  <c r="G18" i="9"/>
  <c r="F18" i="9"/>
  <c r="E18" i="9"/>
  <c r="D18" i="9"/>
  <c r="C18" i="9"/>
  <c r="B18" i="9"/>
  <c r="AF17" i="9"/>
  <c r="R17" i="9"/>
  <c r="Q17" i="9"/>
  <c r="P17" i="9"/>
  <c r="U17" i="9" s="1"/>
  <c r="L17" i="9"/>
  <c r="K17" i="9"/>
  <c r="J17" i="9"/>
  <c r="I17" i="9"/>
  <c r="H17" i="9"/>
  <c r="G17" i="9"/>
  <c r="F17" i="9"/>
  <c r="E17" i="9"/>
  <c r="D17" i="9"/>
  <c r="C17" i="9"/>
  <c r="B17" i="9"/>
  <c r="AG111" i="72"/>
  <c r="R111" i="72"/>
  <c r="Q111" i="72"/>
  <c r="P111" i="72"/>
  <c r="O111" i="72"/>
  <c r="L111" i="72"/>
  <c r="K111" i="72"/>
  <c r="J111" i="72"/>
  <c r="I111" i="72"/>
  <c r="H111" i="72"/>
  <c r="G111" i="72"/>
  <c r="F111" i="72"/>
  <c r="E111" i="72"/>
  <c r="D111" i="72"/>
  <c r="C111" i="72"/>
  <c r="B111" i="72"/>
  <c r="AG110" i="72"/>
  <c r="R110" i="72"/>
  <c r="Q110" i="72"/>
  <c r="P110" i="72"/>
  <c r="O110" i="72"/>
  <c r="L110" i="72"/>
  <c r="K110" i="72"/>
  <c r="J110" i="72"/>
  <c r="I110" i="72"/>
  <c r="H110" i="72"/>
  <c r="G110" i="72"/>
  <c r="F110" i="72"/>
  <c r="E110" i="72"/>
  <c r="D110" i="72"/>
  <c r="C110" i="72"/>
  <c r="B110" i="72"/>
  <c r="AG109" i="72"/>
  <c r="R109" i="72"/>
  <c r="Q109" i="72"/>
  <c r="P109" i="72"/>
  <c r="O109" i="72"/>
  <c r="L109" i="72"/>
  <c r="K109" i="72"/>
  <c r="J109" i="72"/>
  <c r="I109" i="72"/>
  <c r="H109" i="72"/>
  <c r="G109" i="72"/>
  <c r="F109" i="72"/>
  <c r="E109" i="72"/>
  <c r="D109" i="72"/>
  <c r="C109" i="72"/>
  <c r="B109" i="72"/>
  <c r="AG108" i="72"/>
  <c r="R108" i="72"/>
  <c r="Q108" i="72"/>
  <c r="P108" i="72"/>
  <c r="O108" i="72"/>
  <c r="L108" i="72"/>
  <c r="K108" i="72"/>
  <c r="J108" i="72"/>
  <c r="I108" i="72"/>
  <c r="H108" i="72"/>
  <c r="G108" i="72"/>
  <c r="F108" i="72"/>
  <c r="E108" i="72"/>
  <c r="D108" i="72"/>
  <c r="C108" i="72"/>
  <c r="B108" i="72"/>
  <c r="AG107" i="72"/>
  <c r="R107" i="72"/>
  <c r="Q107" i="72"/>
  <c r="P107" i="72"/>
  <c r="O107" i="72"/>
  <c r="L107" i="72"/>
  <c r="K107" i="72"/>
  <c r="J107" i="72"/>
  <c r="I107" i="72"/>
  <c r="H107" i="72"/>
  <c r="G107" i="72"/>
  <c r="F107" i="72"/>
  <c r="E107" i="72"/>
  <c r="D107" i="72"/>
  <c r="C107" i="72"/>
  <c r="B107" i="72"/>
  <c r="AG106" i="72"/>
  <c r="R106" i="72"/>
  <c r="Q106" i="72"/>
  <c r="P106" i="72"/>
  <c r="O106" i="72"/>
  <c r="L106" i="72"/>
  <c r="K106" i="72"/>
  <c r="J106" i="72"/>
  <c r="I106" i="72"/>
  <c r="H106" i="72"/>
  <c r="G106" i="72"/>
  <c r="F106" i="72"/>
  <c r="E106" i="72"/>
  <c r="D106" i="72"/>
  <c r="C106" i="72"/>
  <c r="B106" i="72"/>
  <c r="AG105" i="72"/>
  <c r="R105" i="72"/>
  <c r="Q105" i="72"/>
  <c r="P105" i="72"/>
  <c r="O105" i="72"/>
  <c r="L105" i="72"/>
  <c r="K105" i="72"/>
  <c r="J105" i="72"/>
  <c r="I105" i="72"/>
  <c r="H105" i="72"/>
  <c r="G105" i="72"/>
  <c r="F105" i="72"/>
  <c r="E105" i="72"/>
  <c r="D105" i="72"/>
  <c r="C105" i="72"/>
  <c r="B105" i="72"/>
  <c r="AG104" i="72"/>
  <c r="R104" i="72"/>
  <c r="Q104" i="72"/>
  <c r="P104" i="72"/>
  <c r="O104" i="72"/>
  <c r="L104" i="72"/>
  <c r="K104" i="72"/>
  <c r="J104" i="72"/>
  <c r="I104" i="72"/>
  <c r="H104" i="72"/>
  <c r="G104" i="72"/>
  <c r="F104" i="72"/>
  <c r="E104" i="72"/>
  <c r="D104" i="72"/>
  <c r="C104" i="72"/>
  <c r="B104" i="72"/>
  <c r="AG103" i="72"/>
  <c r="R103" i="72"/>
  <c r="Q103" i="72"/>
  <c r="P103" i="72"/>
  <c r="O103" i="72"/>
  <c r="L103" i="72"/>
  <c r="K103" i="72"/>
  <c r="J103" i="72"/>
  <c r="I103" i="72"/>
  <c r="H103" i="72"/>
  <c r="G103" i="72"/>
  <c r="F103" i="72"/>
  <c r="E103" i="72"/>
  <c r="D103" i="72"/>
  <c r="C103" i="72"/>
  <c r="B103" i="72"/>
  <c r="AG102" i="72"/>
  <c r="R102" i="72"/>
  <c r="Q102" i="72"/>
  <c r="P102" i="72"/>
  <c r="O102" i="72"/>
  <c r="L102" i="72"/>
  <c r="K102" i="72"/>
  <c r="J102" i="72"/>
  <c r="I102" i="72"/>
  <c r="H102" i="72"/>
  <c r="G102" i="72"/>
  <c r="F102" i="72"/>
  <c r="E102" i="72"/>
  <c r="D102" i="72"/>
  <c r="C102" i="72"/>
  <c r="B102" i="72"/>
  <c r="AG101" i="72"/>
  <c r="R101" i="72"/>
  <c r="Q101" i="72"/>
  <c r="P101" i="72"/>
  <c r="O101" i="72"/>
  <c r="L101" i="72"/>
  <c r="K101" i="72"/>
  <c r="J101" i="72"/>
  <c r="I101" i="72"/>
  <c r="H101" i="72"/>
  <c r="G101" i="72"/>
  <c r="F101" i="72"/>
  <c r="E101" i="72"/>
  <c r="D101" i="72"/>
  <c r="C101" i="72"/>
  <c r="B101" i="72"/>
  <c r="AG100" i="72"/>
  <c r="R100" i="72"/>
  <c r="Q100" i="72"/>
  <c r="P100" i="72"/>
  <c r="O100" i="72"/>
  <c r="L100" i="72"/>
  <c r="K100" i="72"/>
  <c r="J100" i="72"/>
  <c r="I100" i="72"/>
  <c r="H100" i="72"/>
  <c r="G100" i="72"/>
  <c r="F100" i="72"/>
  <c r="E100" i="72"/>
  <c r="D100" i="72"/>
  <c r="C100" i="72"/>
  <c r="B100" i="72"/>
  <c r="AG99" i="72"/>
  <c r="R99" i="72"/>
  <c r="Q99" i="72"/>
  <c r="P99" i="72"/>
  <c r="O99" i="72"/>
  <c r="L99" i="72"/>
  <c r="K99" i="72"/>
  <c r="J99" i="72"/>
  <c r="I99" i="72"/>
  <c r="H99" i="72"/>
  <c r="G99" i="72"/>
  <c r="F99" i="72"/>
  <c r="E99" i="72"/>
  <c r="D99" i="72"/>
  <c r="C99" i="72"/>
  <c r="B99" i="72"/>
  <c r="AG98" i="72"/>
  <c r="R98" i="72"/>
  <c r="Q98" i="72"/>
  <c r="P98" i="72"/>
  <c r="O98" i="72"/>
  <c r="L98" i="72"/>
  <c r="K98" i="72"/>
  <c r="J98" i="72"/>
  <c r="I98" i="72"/>
  <c r="H98" i="72"/>
  <c r="G98" i="72"/>
  <c r="F98" i="72"/>
  <c r="E98" i="72"/>
  <c r="D98" i="72"/>
  <c r="C98" i="72"/>
  <c r="B98" i="72"/>
  <c r="AG97" i="72"/>
  <c r="R97" i="72"/>
  <c r="Q97" i="72"/>
  <c r="P97" i="72"/>
  <c r="O97" i="72"/>
  <c r="L97" i="72"/>
  <c r="K97" i="72"/>
  <c r="J97" i="72"/>
  <c r="I97" i="72"/>
  <c r="H97" i="72"/>
  <c r="G97" i="72"/>
  <c r="F97" i="72"/>
  <c r="E97" i="72"/>
  <c r="D97" i="72"/>
  <c r="C97" i="72"/>
  <c r="B97" i="72"/>
  <c r="AG96" i="72"/>
  <c r="R96" i="72"/>
  <c r="Q96" i="72"/>
  <c r="P96" i="72"/>
  <c r="O96" i="72"/>
  <c r="L96" i="72"/>
  <c r="K96" i="72"/>
  <c r="J96" i="72"/>
  <c r="I96" i="72"/>
  <c r="H96" i="72"/>
  <c r="G96" i="72"/>
  <c r="F96" i="72"/>
  <c r="E96" i="72"/>
  <c r="D96" i="72"/>
  <c r="C96" i="72"/>
  <c r="B96" i="72"/>
  <c r="AG95" i="72"/>
  <c r="R95" i="72"/>
  <c r="Q95" i="72"/>
  <c r="P95" i="72"/>
  <c r="O95" i="72"/>
  <c r="L95" i="72"/>
  <c r="K95" i="72"/>
  <c r="J95" i="72"/>
  <c r="I95" i="72"/>
  <c r="H95" i="72"/>
  <c r="G95" i="72"/>
  <c r="F95" i="72"/>
  <c r="E95" i="72"/>
  <c r="D95" i="72"/>
  <c r="C95" i="72"/>
  <c r="B95" i="72"/>
  <c r="AG94" i="72"/>
  <c r="R94" i="72"/>
  <c r="Q94" i="72"/>
  <c r="P94" i="72"/>
  <c r="O94" i="72"/>
  <c r="L94" i="72"/>
  <c r="K94" i="72"/>
  <c r="J94" i="72"/>
  <c r="I94" i="72"/>
  <c r="H94" i="72"/>
  <c r="G94" i="72"/>
  <c r="F94" i="72"/>
  <c r="E94" i="72"/>
  <c r="D94" i="72"/>
  <c r="C94" i="72"/>
  <c r="B94" i="72"/>
  <c r="AG93" i="72"/>
  <c r="R93" i="72"/>
  <c r="Q93" i="72"/>
  <c r="P93" i="72"/>
  <c r="O93" i="72"/>
  <c r="L93" i="72"/>
  <c r="K93" i="72"/>
  <c r="J93" i="72"/>
  <c r="I93" i="72"/>
  <c r="H93" i="72"/>
  <c r="G93" i="72"/>
  <c r="F93" i="72"/>
  <c r="E93" i="72"/>
  <c r="D93" i="72"/>
  <c r="C93" i="72"/>
  <c r="B93" i="72"/>
  <c r="AG92" i="72"/>
  <c r="R92" i="72"/>
  <c r="Q92" i="72"/>
  <c r="P92" i="72"/>
  <c r="O92" i="72"/>
  <c r="L92" i="72"/>
  <c r="K92" i="72"/>
  <c r="J92" i="72"/>
  <c r="I92" i="72"/>
  <c r="H92" i="72"/>
  <c r="G92" i="72"/>
  <c r="F92" i="72"/>
  <c r="E92" i="72"/>
  <c r="D92" i="72"/>
  <c r="C92" i="72"/>
  <c r="B92" i="72"/>
  <c r="AG91" i="72"/>
  <c r="R91" i="72"/>
  <c r="Q91" i="72"/>
  <c r="P91" i="72"/>
  <c r="O91" i="72"/>
  <c r="L91" i="72"/>
  <c r="K91" i="72"/>
  <c r="J91" i="72"/>
  <c r="I91" i="72"/>
  <c r="H91" i="72"/>
  <c r="G91" i="72"/>
  <c r="F91" i="72"/>
  <c r="E91" i="72"/>
  <c r="D91" i="72"/>
  <c r="C91" i="72"/>
  <c r="B91" i="72"/>
  <c r="AG90" i="72"/>
  <c r="R90" i="72"/>
  <c r="Q90" i="72"/>
  <c r="P90" i="72"/>
  <c r="O90" i="72"/>
  <c r="L90" i="72"/>
  <c r="K90" i="72"/>
  <c r="J90" i="72"/>
  <c r="I90" i="72"/>
  <c r="H90" i="72"/>
  <c r="G90" i="72"/>
  <c r="F90" i="72"/>
  <c r="E90" i="72"/>
  <c r="D90" i="72"/>
  <c r="C90" i="72"/>
  <c r="B90" i="72"/>
  <c r="AG89" i="72"/>
  <c r="R89" i="72"/>
  <c r="Q89" i="72"/>
  <c r="P89" i="72"/>
  <c r="O89" i="72"/>
  <c r="L89" i="72"/>
  <c r="K89" i="72"/>
  <c r="J89" i="72"/>
  <c r="I89" i="72"/>
  <c r="H89" i="72"/>
  <c r="G89" i="72"/>
  <c r="F89" i="72"/>
  <c r="E89" i="72"/>
  <c r="D89" i="72"/>
  <c r="C89" i="72"/>
  <c r="B89" i="72"/>
  <c r="AG88" i="72"/>
  <c r="R88" i="72"/>
  <c r="Q88" i="72"/>
  <c r="P88" i="72"/>
  <c r="O88" i="72"/>
  <c r="L88" i="72"/>
  <c r="K88" i="72"/>
  <c r="J88" i="72"/>
  <c r="I88" i="72"/>
  <c r="H88" i="72"/>
  <c r="G88" i="72"/>
  <c r="F88" i="72"/>
  <c r="E88" i="72"/>
  <c r="D88" i="72"/>
  <c r="C88" i="72"/>
  <c r="B88" i="72"/>
  <c r="AG87" i="72"/>
  <c r="R87" i="72"/>
  <c r="Q87" i="72"/>
  <c r="P87" i="72"/>
  <c r="O87" i="72"/>
  <c r="L87" i="72"/>
  <c r="K87" i="72"/>
  <c r="J87" i="72"/>
  <c r="I87" i="72"/>
  <c r="H87" i="72"/>
  <c r="G87" i="72"/>
  <c r="F87" i="72"/>
  <c r="E87" i="72"/>
  <c r="D87" i="72"/>
  <c r="C87" i="72"/>
  <c r="B87" i="72"/>
  <c r="AG86" i="72"/>
  <c r="R86" i="72"/>
  <c r="Q86" i="72"/>
  <c r="P86" i="72"/>
  <c r="O86" i="72"/>
  <c r="L86" i="72"/>
  <c r="K86" i="72"/>
  <c r="J86" i="72"/>
  <c r="I86" i="72"/>
  <c r="H86" i="72"/>
  <c r="G86" i="72"/>
  <c r="F86" i="72"/>
  <c r="E86" i="72"/>
  <c r="D86" i="72"/>
  <c r="C86" i="72"/>
  <c r="B86" i="72"/>
  <c r="AG85" i="72"/>
  <c r="R85" i="72"/>
  <c r="Q85" i="72"/>
  <c r="P85" i="72"/>
  <c r="O85" i="72"/>
  <c r="L85" i="72"/>
  <c r="K85" i="72"/>
  <c r="J85" i="72"/>
  <c r="I85" i="72"/>
  <c r="H85" i="72"/>
  <c r="G85" i="72"/>
  <c r="F85" i="72"/>
  <c r="E85" i="72"/>
  <c r="D85" i="72"/>
  <c r="C85" i="72"/>
  <c r="B85" i="72"/>
  <c r="AG84" i="72"/>
  <c r="R84" i="72"/>
  <c r="Q84" i="72"/>
  <c r="P84" i="72"/>
  <c r="O84" i="72"/>
  <c r="L84" i="72"/>
  <c r="K84" i="72"/>
  <c r="J84" i="72"/>
  <c r="I84" i="72"/>
  <c r="H84" i="72"/>
  <c r="G84" i="72"/>
  <c r="F84" i="72"/>
  <c r="E84" i="72"/>
  <c r="D84" i="72"/>
  <c r="C84" i="72"/>
  <c r="B84" i="72"/>
  <c r="AG83" i="72"/>
  <c r="R83" i="72"/>
  <c r="Q83" i="72"/>
  <c r="P83" i="72"/>
  <c r="O83" i="72"/>
  <c r="L83" i="72"/>
  <c r="K83" i="72"/>
  <c r="J83" i="72"/>
  <c r="I83" i="72"/>
  <c r="H83" i="72"/>
  <c r="G83" i="72"/>
  <c r="F83" i="72"/>
  <c r="E83" i="72"/>
  <c r="D83" i="72"/>
  <c r="C83" i="72"/>
  <c r="B83" i="72"/>
  <c r="AG82" i="72"/>
  <c r="R82" i="72"/>
  <c r="Q82" i="72"/>
  <c r="P82" i="72"/>
  <c r="O82" i="72"/>
  <c r="L82" i="72"/>
  <c r="K82" i="72"/>
  <c r="J82" i="72"/>
  <c r="I82" i="72"/>
  <c r="H82" i="72"/>
  <c r="G82" i="72"/>
  <c r="F82" i="72"/>
  <c r="E82" i="72"/>
  <c r="D82" i="72"/>
  <c r="C82" i="72"/>
  <c r="B82" i="72"/>
  <c r="AG81" i="72"/>
  <c r="R81" i="72"/>
  <c r="Q81" i="72"/>
  <c r="P81" i="72"/>
  <c r="O81" i="72"/>
  <c r="L81" i="72"/>
  <c r="K81" i="72"/>
  <c r="J81" i="72"/>
  <c r="I81" i="72"/>
  <c r="H81" i="72"/>
  <c r="G81" i="72"/>
  <c r="F81" i="72"/>
  <c r="E81" i="72"/>
  <c r="D81" i="72"/>
  <c r="C81" i="72"/>
  <c r="B81" i="72"/>
  <c r="AG80" i="72"/>
  <c r="R80" i="72"/>
  <c r="Q80" i="72"/>
  <c r="P80" i="72"/>
  <c r="O80" i="72"/>
  <c r="L80" i="72"/>
  <c r="K80" i="72"/>
  <c r="J80" i="72"/>
  <c r="I80" i="72"/>
  <c r="H80" i="72"/>
  <c r="G80" i="72"/>
  <c r="F80" i="72"/>
  <c r="E80" i="72"/>
  <c r="D80" i="72"/>
  <c r="C80" i="72"/>
  <c r="B80" i="72"/>
  <c r="AG79" i="72"/>
  <c r="R79" i="72"/>
  <c r="Q79" i="72"/>
  <c r="P79" i="72"/>
  <c r="O79" i="72"/>
  <c r="L79" i="72"/>
  <c r="K79" i="72"/>
  <c r="J79" i="72"/>
  <c r="I79" i="72"/>
  <c r="H79" i="72"/>
  <c r="G79" i="72"/>
  <c r="F79" i="72"/>
  <c r="E79" i="72"/>
  <c r="D79" i="72"/>
  <c r="C79" i="72"/>
  <c r="B79" i="72"/>
  <c r="AG78" i="72"/>
  <c r="R78" i="72"/>
  <c r="Q78" i="72"/>
  <c r="P78" i="72"/>
  <c r="O78" i="72"/>
  <c r="L78" i="72"/>
  <c r="K78" i="72"/>
  <c r="J78" i="72"/>
  <c r="I78" i="72"/>
  <c r="H78" i="72"/>
  <c r="G78" i="72"/>
  <c r="F78" i="72"/>
  <c r="E78" i="72"/>
  <c r="D78" i="72"/>
  <c r="C78" i="72"/>
  <c r="B78" i="72"/>
  <c r="AG77" i="72"/>
  <c r="R77" i="72"/>
  <c r="Q77" i="72"/>
  <c r="P77" i="72"/>
  <c r="O77" i="72"/>
  <c r="L77" i="72"/>
  <c r="K77" i="72"/>
  <c r="J77" i="72"/>
  <c r="I77" i="72"/>
  <c r="H77" i="72"/>
  <c r="G77" i="72"/>
  <c r="F77" i="72"/>
  <c r="E77" i="72"/>
  <c r="D77" i="72"/>
  <c r="C77" i="72"/>
  <c r="B77" i="72"/>
  <c r="AG76" i="72"/>
  <c r="R76" i="72"/>
  <c r="Q76" i="72"/>
  <c r="P76" i="72"/>
  <c r="O76" i="72"/>
  <c r="L76" i="72"/>
  <c r="K76" i="72"/>
  <c r="J76" i="72"/>
  <c r="I76" i="72"/>
  <c r="H76" i="72"/>
  <c r="G76" i="72"/>
  <c r="F76" i="72"/>
  <c r="E76" i="72"/>
  <c r="D76" i="72"/>
  <c r="C76" i="72"/>
  <c r="B76" i="72"/>
  <c r="AG75" i="72"/>
  <c r="R75" i="72"/>
  <c r="Q75" i="72"/>
  <c r="P75" i="72"/>
  <c r="O75" i="72"/>
  <c r="L75" i="72"/>
  <c r="K75" i="72"/>
  <c r="J75" i="72"/>
  <c r="I75" i="72"/>
  <c r="H75" i="72"/>
  <c r="G75" i="72"/>
  <c r="F75" i="72"/>
  <c r="E75" i="72"/>
  <c r="D75" i="72"/>
  <c r="C75" i="72"/>
  <c r="B75" i="72"/>
  <c r="AG74" i="72"/>
  <c r="R74" i="72"/>
  <c r="Q74" i="72"/>
  <c r="P74" i="72"/>
  <c r="O74" i="72"/>
  <c r="L74" i="72"/>
  <c r="K74" i="72"/>
  <c r="J74" i="72"/>
  <c r="I74" i="72"/>
  <c r="H74" i="72"/>
  <c r="G74" i="72"/>
  <c r="F74" i="72"/>
  <c r="E74" i="72"/>
  <c r="D74" i="72"/>
  <c r="C74" i="72"/>
  <c r="B74" i="72"/>
  <c r="AG73" i="72"/>
  <c r="R73" i="72"/>
  <c r="Q73" i="72"/>
  <c r="P73" i="72"/>
  <c r="O73" i="72"/>
  <c r="L73" i="72"/>
  <c r="K73" i="72"/>
  <c r="J73" i="72"/>
  <c r="I73" i="72"/>
  <c r="H73" i="72"/>
  <c r="G73" i="72"/>
  <c r="F73" i="72"/>
  <c r="E73" i="72"/>
  <c r="D73" i="72"/>
  <c r="C73" i="72"/>
  <c r="B73" i="72"/>
  <c r="AG72" i="72"/>
  <c r="R72" i="72"/>
  <c r="Q72" i="72"/>
  <c r="P72" i="72"/>
  <c r="O72" i="72"/>
  <c r="L72" i="72"/>
  <c r="K72" i="72"/>
  <c r="J72" i="72"/>
  <c r="I72" i="72"/>
  <c r="H72" i="72"/>
  <c r="G72" i="72"/>
  <c r="F72" i="72"/>
  <c r="E72" i="72"/>
  <c r="D72" i="72"/>
  <c r="C72" i="72"/>
  <c r="B72" i="72"/>
  <c r="AG71" i="72"/>
  <c r="R71" i="72"/>
  <c r="Q71" i="72"/>
  <c r="P71" i="72"/>
  <c r="O71" i="72"/>
  <c r="L71" i="72"/>
  <c r="K71" i="72"/>
  <c r="J71" i="72"/>
  <c r="I71" i="72"/>
  <c r="H71" i="72"/>
  <c r="G71" i="72"/>
  <c r="F71" i="72"/>
  <c r="E71" i="72"/>
  <c r="D71" i="72"/>
  <c r="C71" i="72"/>
  <c r="B71" i="72"/>
  <c r="AG70" i="72"/>
  <c r="R70" i="72"/>
  <c r="Q70" i="72"/>
  <c r="P70" i="72"/>
  <c r="O70" i="72"/>
  <c r="L70" i="72"/>
  <c r="K70" i="72"/>
  <c r="J70" i="72"/>
  <c r="I70" i="72"/>
  <c r="H70" i="72"/>
  <c r="G70" i="72"/>
  <c r="F70" i="72"/>
  <c r="E70" i="72"/>
  <c r="D70" i="72"/>
  <c r="C70" i="72"/>
  <c r="B70" i="72"/>
  <c r="AG69" i="72"/>
  <c r="R69" i="72"/>
  <c r="Q69" i="72"/>
  <c r="P69" i="72"/>
  <c r="O69" i="72"/>
  <c r="L69" i="72"/>
  <c r="K69" i="72"/>
  <c r="J69" i="72"/>
  <c r="I69" i="72"/>
  <c r="H69" i="72"/>
  <c r="G69" i="72"/>
  <c r="F69" i="72"/>
  <c r="E69" i="72"/>
  <c r="D69" i="72"/>
  <c r="C69" i="72"/>
  <c r="B69" i="72"/>
  <c r="AG68" i="72"/>
  <c r="R68" i="72"/>
  <c r="Q68" i="72"/>
  <c r="P68" i="72"/>
  <c r="O68" i="72"/>
  <c r="L68" i="72"/>
  <c r="K68" i="72"/>
  <c r="J68" i="72"/>
  <c r="I68" i="72"/>
  <c r="H68" i="72"/>
  <c r="G68" i="72"/>
  <c r="F68" i="72"/>
  <c r="E68" i="72"/>
  <c r="D68" i="72"/>
  <c r="C68" i="72"/>
  <c r="B68" i="72"/>
  <c r="AG67" i="72"/>
  <c r="R67" i="72"/>
  <c r="Q67" i="72"/>
  <c r="P67" i="72"/>
  <c r="O67" i="72"/>
  <c r="L67" i="72"/>
  <c r="K67" i="72"/>
  <c r="J67" i="72"/>
  <c r="I67" i="72"/>
  <c r="H67" i="72"/>
  <c r="G67" i="72"/>
  <c r="F67" i="72"/>
  <c r="E67" i="72"/>
  <c r="D67" i="72"/>
  <c r="C67" i="72"/>
  <c r="B67" i="72"/>
  <c r="AG66" i="72"/>
  <c r="R66" i="72"/>
  <c r="Q66" i="72"/>
  <c r="P66" i="72"/>
  <c r="O66" i="72"/>
  <c r="L66" i="72"/>
  <c r="K66" i="72"/>
  <c r="J66" i="72"/>
  <c r="I66" i="72"/>
  <c r="H66" i="72"/>
  <c r="G66" i="72"/>
  <c r="F66" i="72"/>
  <c r="E66" i="72"/>
  <c r="D66" i="72"/>
  <c r="C66" i="72"/>
  <c r="B66" i="72"/>
  <c r="AG65" i="72"/>
  <c r="R65" i="72"/>
  <c r="Q65" i="72"/>
  <c r="P65" i="72"/>
  <c r="O65" i="72"/>
  <c r="L65" i="72"/>
  <c r="K65" i="72"/>
  <c r="J65" i="72"/>
  <c r="I65" i="72"/>
  <c r="H65" i="72"/>
  <c r="G65" i="72"/>
  <c r="F65" i="72"/>
  <c r="E65" i="72"/>
  <c r="D65" i="72"/>
  <c r="C65" i="72"/>
  <c r="B65" i="72"/>
  <c r="AG64" i="72"/>
  <c r="R64" i="72"/>
  <c r="Q64" i="72"/>
  <c r="P64" i="72"/>
  <c r="O64" i="72"/>
  <c r="L64" i="72"/>
  <c r="K64" i="72"/>
  <c r="J64" i="72"/>
  <c r="I64" i="72"/>
  <c r="H64" i="72"/>
  <c r="G64" i="72"/>
  <c r="F64" i="72"/>
  <c r="E64" i="72"/>
  <c r="D64" i="72"/>
  <c r="C64" i="72"/>
  <c r="B64" i="72"/>
  <c r="AG63" i="72"/>
  <c r="R63" i="72"/>
  <c r="Q63" i="72"/>
  <c r="P63" i="72"/>
  <c r="O63" i="72"/>
  <c r="L63" i="72"/>
  <c r="K63" i="72"/>
  <c r="J63" i="72"/>
  <c r="I63" i="72"/>
  <c r="H63" i="72"/>
  <c r="G63" i="72"/>
  <c r="F63" i="72"/>
  <c r="E63" i="72"/>
  <c r="D63" i="72"/>
  <c r="C63" i="72"/>
  <c r="B63" i="72"/>
  <c r="AG62" i="72"/>
  <c r="R62" i="72"/>
  <c r="Q62" i="72"/>
  <c r="P62" i="72"/>
  <c r="O62" i="72"/>
  <c r="L62" i="72"/>
  <c r="K62" i="72"/>
  <c r="J62" i="72"/>
  <c r="I62" i="72"/>
  <c r="H62" i="72"/>
  <c r="G62" i="72"/>
  <c r="F62" i="72"/>
  <c r="E62" i="72"/>
  <c r="D62" i="72"/>
  <c r="C62" i="72"/>
  <c r="B62" i="72"/>
  <c r="AG61" i="72"/>
  <c r="R61" i="72"/>
  <c r="Q61" i="72"/>
  <c r="P61" i="72"/>
  <c r="O61" i="72"/>
  <c r="L61" i="72"/>
  <c r="K61" i="72"/>
  <c r="J61" i="72"/>
  <c r="I61" i="72"/>
  <c r="H61" i="72"/>
  <c r="G61" i="72"/>
  <c r="F61" i="72"/>
  <c r="E61" i="72"/>
  <c r="D61" i="72"/>
  <c r="C61" i="72"/>
  <c r="B61" i="72"/>
  <c r="AG60" i="72"/>
  <c r="R60" i="72"/>
  <c r="Q60" i="72"/>
  <c r="P60" i="72"/>
  <c r="O60" i="72"/>
  <c r="L60" i="72"/>
  <c r="K60" i="72"/>
  <c r="J60" i="72"/>
  <c r="I60" i="72"/>
  <c r="H60" i="72"/>
  <c r="G60" i="72"/>
  <c r="F60" i="72"/>
  <c r="E60" i="72"/>
  <c r="D60" i="72"/>
  <c r="C60" i="72"/>
  <c r="B60" i="72"/>
  <c r="AG59" i="72"/>
  <c r="R59" i="72"/>
  <c r="Q59" i="72"/>
  <c r="P59" i="72"/>
  <c r="O59" i="72"/>
  <c r="L59" i="72"/>
  <c r="K59" i="72"/>
  <c r="J59" i="72"/>
  <c r="I59" i="72"/>
  <c r="H59" i="72"/>
  <c r="G59" i="72"/>
  <c r="F59" i="72"/>
  <c r="E59" i="72"/>
  <c r="D59" i="72"/>
  <c r="C59" i="72"/>
  <c r="B59" i="72"/>
  <c r="AG58" i="72"/>
  <c r="R58" i="72"/>
  <c r="Q58" i="72"/>
  <c r="P58" i="72"/>
  <c r="O58" i="72"/>
  <c r="L58" i="72"/>
  <c r="K58" i="72"/>
  <c r="J58" i="72"/>
  <c r="I58" i="72"/>
  <c r="H58" i="72"/>
  <c r="G58" i="72"/>
  <c r="F58" i="72"/>
  <c r="E58" i="72"/>
  <c r="D58" i="72"/>
  <c r="C58" i="72"/>
  <c r="B58" i="72"/>
  <c r="AG57" i="72"/>
  <c r="R57" i="72"/>
  <c r="Q57" i="72"/>
  <c r="P57" i="72"/>
  <c r="O57" i="72"/>
  <c r="L57" i="72"/>
  <c r="K57" i="72"/>
  <c r="J57" i="72"/>
  <c r="I57" i="72"/>
  <c r="H57" i="72"/>
  <c r="G57" i="72"/>
  <c r="F57" i="72"/>
  <c r="E57" i="72"/>
  <c r="D57" i="72"/>
  <c r="C57" i="72"/>
  <c r="B57" i="72"/>
  <c r="AG56" i="72"/>
  <c r="R56" i="72"/>
  <c r="Q56" i="72"/>
  <c r="P56" i="72"/>
  <c r="O56" i="72"/>
  <c r="L56" i="72"/>
  <c r="K56" i="72"/>
  <c r="J56" i="72"/>
  <c r="I56" i="72"/>
  <c r="H56" i="72"/>
  <c r="G56" i="72"/>
  <c r="F56" i="72"/>
  <c r="E56" i="72"/>
  <c r="D56" i="72"/>
  <c r="C56" i="72"/>
  <c r="B56" i="72"/>
  <c r="AG55" i="72"/>
  <c r="R55" i="72"/>
  <c r="Q55" i="72"/>
  <c r="P55" i="72"/>
  <c r="O55" i="72"/>
  <c r="L55" i="72"/>
  <c r="K55" i="72"/>
  <c r="J55" i="72"/>
  <c r="I55" i="72"/>
  <c r="H55" i="72"/>
  <c r="G55" i="72"/>
  <c r="F55" i="72"/>
  <c r="E55" i="72"/>
  <c r="D55" i="72"/>
  <c r="C55" i="72"/>
  <c r="B55" i="72"/>
  <c r="AG54" i="72"/>
  <c r="R54" i="72"/>
  <c r="Q54" i="72"/>
  <c r="P54" i="72"/>
  <c r="O54" i="72"/>
  <c r="L54" i="72"/>
  <c r="K54" i="72"/>
  <c r="J54" i="72"/>
  <c r="I54" i="72"/>
  <c r="H54" i="72"/>
  <c r="G54" i="72"/>
  <c r="F54" i="72"/>
  <c r="E54" i="72"/>
  <c r="D54" i="72"/>
  <c r="C54" i="72"/>
  <c r="B54" i="72"/>
  <c r="AG53" i="72"/>
  <c r="R53" i="72"/>
  <c r="Q53" i="72"/>
  <c r="P53" i="72"/>
  <c r="O53" i="72"/>
  <c r="L53" i="72"/>
  <c r="K53" i="72"/>
  <c r="J53" i="72"/>
  <c r="I53" i="72"/>
  <c r="H53" i="72"/>
  <c r="G53" i="72"/>
  <c r="F53" i="72"/>
  <c r="E53" i="72"/>
  <c r="D53" i="72"/>
  <c r="C53" i="72"/>
  <c r="B53" i="72"/>
  <c r="AG52" i="72"/>
  <c r="R52" i="72"/>
  <c r="Q52" i="72"/>
  <c r="P52" i="72"/>
  <c r="O52" i="72"/>
  <c r="L52" i="72"/>
  <c r="K52" i="72"/>
  <c r="J52" i="72"/>
  <c r="I52" i="72"/>
  <c r="H52" i="72"/>
  <c r="G52" i="72"/>
  <c r="F52" i="72"/>
  <c r="E52" i="72"/>
  <c r="D52" i="72"/>
  <c r="C52" i="72"/>
  <c r="B52" i="72"/>
  <c r="AG51" i="72"/>
  <c r="R51" i="72"/>
  <c r="Q51" i="72"/>
  <c r="P51" i="72"/>
  <c r="O51" i="72"/>
  <c r="L51" i="72"/>
  <c r="K51" i="72"/>
  <c r="J51" i="72"/>
  <c r="I51" i="72"/>
  <c r="H51" i="72"/>
  <c r="G51" i="72"/>
  <c r="F51" i="72"/>
  <c r="E51" i="72"/>
  <c r="D51" i="72"/>
  <c r="C51" i="72"/>
  <c r="B51" i="72"/>
  <c r="AG50" i="72"/>
  <c r="R50" i="72"/>
  <c r="Q50" i="72"/>
  <c r="P50" i="72"/>
  <c r="O50" i="72"/>
  <c r="L50" i="72"/>
  <c r="K50" i="72"/>
  <c r="J50" i="72"/>
  <c r="I50" i="72"/>
  <c r="H50" i="72"/>
  <c r="G50" i="72"/>
  <c r="F50" i="72"/>
  <c r="E50" i="72"/>
  <c r="D50" i="72"/>
  <c r="C50" i="72"/>
  <c r="B50" i="72"/>
  <c r="AG49" i="72"/>
  <c r="R49" i="72"/>
  <c r="Q49" i="72"/>
  <c r="P49" i="72"/>
  <c r="O49" i="72"/>
  <c r="L49" i="72"/>
  <c r="K49" i="72"/>
  <c r="J49" i="72"/>
  <c r="I49" i="72"/>
  <c r="H49" i="72"/>
  <c r="G49" i="72"/>
  <c r="F49" i="72"/>
  <c r="E49" i="72"/>
  <c r="D49" i="72"/>
  <c r="C49" i="72"/>
  <c r="B49" i="72"/>
  <c r="AG48" i="72"/>
  <c r="R48" i="72"/>
  <c r="Q48" i="72"/>
  <c r="P48" i="72"/>
  <c r="O48" i="72"/>
  <c r="L48" i="72"/>
  <c r="K48" i="72"/>
  <c r="J48" i="72"/>
  <c r="I48" i="72"/>
  <c r="H48" i="72"/>
  <c r="G48" i="72"/>
  <c r="F48" i="72"/>
  <c r="E48" i="72"/>
  <c r="D48" i="72"/>
  <c r="C48" i="72"/>
  <c r="B48" i="72"/>
  <c r="AG47" i="72"/>
  <c r="R47" i="72"/>
  <c r="Q47" i="72"/>
  <c r="P47" i="72"/>
  <c r="O47" i="72"/>
  <c r="L47" i="72"/>
  <c r="K47" i="72"/>
  <c r="J47" i="72"/>
  <c r="I47" i="72"/>
  <c r="H47" i="72"/>
  <c r="G47" i="72"/>
  <c r="F47" i="72"/>
  <c r="E47" i="72"/>
  <c r="D47" i="72"/>
  <c r="C47" i="72"/>
  <c r="B47" i="72"/>
  <c r="AG46" i="72"/>
  <c r="R46" i="72"/>
  <c r="Q46" i="72"/>
  <c r="P46" i="72"/>
  <c r="O46" i="72"/>
  <c r="L46" i="72"/>
  <c r="K46" i="72"/>
  <c r="J46" i="72"/>
  <c r="I46" i="72"/>
  <c r="H46" i="72"/>
  <c r="G46" i="72"/>
  <c r="F46" i="72"/>
  <c r="E46" i="72"/>
  <c r="D46" i="72"/>
  <c r="C46" i="72"/>
  <c r="B46" i="72"/>
  <c r="AG45" i="72"/>
  <c r="R45" i="72"/>
  <c r="Q45" i="72"/>
  <c r="P45" i="72"/>
  <c r="O45" i="72"/>
  <c r="L45" i="72"/>
  <c r="K45" i="72"/>
  <c r="J45" i="72"/>
  <c r="I45" i="72"/>
  <c r="H45" i="72"/>
  <c r="G45" i="72"/>
  <c r="F45" i="72"/>
  <c r="E45" i="72"/>
  <c r="D45" i="72"/>
  <c r="C45" i="72"/>
  <c r="B45" i="72"/>
  <c r="AG44" i="72"/>
  <c r="R44" i="72"/>
  <c r="Q44" i="72"/>
  <c r="P44" i="72"/>
  <c r="O44" i="72"/>
  <c r="L44" i="72"/>
  <c r="K44" i="72"/>
  <c r="J44" i="72"/>
  <c r="I44" i="72"/>
  <c r="H44" i="72"/>
  <c r="G44" i="72"/>
  <c r="F44" i="72"/>
  <c r="E44" i="72"/>
  <c r="D44" i="72"/>
  <c r="C44" i="72"/>
  <c r="B44" i="72"/>
  <c r="AG43" i="72"/>
  <c r="R43" i="72"/>
  <c r="Q43" i="72"/>
  <c r="P43" i="72"/>
  <c r="O43" i="72"/>
  <c r="L43" i="72"/>
  <c r="K43" i="72"/>
  <c r="J43" i="72"/>
  <c r="I43" i="72"/>
  <c r="H43" i="72"/>
  <c r="G43" i="72"/>
  <c r="F43" i="72"/>
  <c r="E43" i="72"/>
  <c r="D43" i="72"/>
  <c r="C43" i="72"/>
  <c r="B43" i="72"/>
  <c r="AG42" i="72"/>
  <c r="R42" i="72"/>
  <c r="Q42" i="72"/>
  <c r="P42" i="72"/>
  <c r="O42" i="72"/>
  <c r="L42" i="72"/>
  <c r="K42" i="72"/>
  <c r="J42" i="72"/>
  <c r="I42" i="72"/>
  <c r="H42" i="72"/>
  <c r="G42" i="72"/>
  <c r="F42" i="72"/>
  <c r="E42" i="72"/>
  <c r="D42" i="72"/>
  <c r="C42" i="72"/>
  <c r="B42" i="72"/>
  <c r="AG41" i="72"/>
  <c r="R41" i="72"/>
  <c r="Q41" i="72"/>
  <c r="P41" i="72"/>
  <c r="O41" i="72"/>
  <c r="L41" i="72"/>
  <c r="K41" i="72"/>
  <c r="J41" i="72"/>
  <c r="I41" i="72"/>
  <c r="H41" i="72"/>
  <c r="G41" i="72"/>
  <c r="F41" i="72"/>
  <c r="E41" i="72"/>
  <c r="D41" i="72"/>
  <c r="C41" i="72"/>
  <c r="B41" i="72"/>
  <c r="AG40" i="72"/>
  <c r="R40" i="72"/>
  <c r="Q40" i="72"/>
  <c r="P40" i="72"/>
  <c r="O40" i="72"/>
  <c r="L40" i="72"/>
  <c r="K40" i="72"/>
  <c r="J40" i="72"/>
  <c r="I40" i="72"/>
  <c r="H40" i="72"/>
  <c r="G40" i="72"/>
  <c r="F40" i="72"/>
  <c r="E40" i="72"/>
  <c r="D40" i="72"/>
  <c r="C40" i="72"/>
  <c r="B40" i="72"/>
  <c r="AG39" i="72"/>
  <c r="R39" i="72"/>
  <c r="Q39" i="72"/>
  <c r="P39" i="72"/>
  <c r="O39" i="72"/>
  <c r="L39" i="72"/>
  <c r="K39" i="72"/>
  <c r="J39" i="72"/>
  <c r="I39" i="72"/>
  <c r="H39" i="72"/>
  <c r="G39" i="72"/>
  <c r="F39" i="72"/>
  <c r="E39" i="72"/>
  <c r="D39" i="72"/>
  <c r="C39" i="72"/>
  <c r="B39" i="72"/>
  <c r="AG38" i="72"/>
  <c r="R38" i="72"/>
  <c r="Q38" i="72"/>
  <c r="P38" i="72"/>
  <c r="O38" i="72"/>
  <c r="L38" i="72"/>
  <c r="K38" i="72"/>
  <c r="J38" i="72"/>
  <c r="I38" i="72"/>
  <c r="H38" i="72"/>
  <c r="G38" i="72"/>
  <c r="F38" i="72"/>
  <c r="E38" i="72"/>
  <c r="D38" i="72"/>
  <c r="C38" i="72"/>
  <c r="B38" i="72"/>
  <c r="AG37" i="72"/>
  <c r="R37" i="72"/>
  <c r="Q37" i="72"/>
  <c r="P37" i="72"/>
  <c r="O37" i="72"/>
  <c r="L37" i="72"/>
  <c r="K37" i="72"/>
  <c r="J37" i="72"/>
  <c r="I37" i="72"/>
  <c r="H37" i="72"/>
  <c r="G37" i="72"/>
  <c r="F37" i="72"/>
  <c r="E37" i="72"/>
  <c r="D37" i="72"/>
  <c r="C37" i="72"/>
  <c r="B37" i="72"/>
  <c r="AG36" i="72"/>
  <c r="R36" i="72"/>
  <c r="Q36" i="72"/>
  <c r="P36" i="72"/>
  <c r="O36" i="72"/>
  <c r="L36" i="72"/>
  <c r="K36" i="72"/>
  <c r="J36" i="72"/>
  <c r="I36" i="72"/>
  <c r="H36" i="72"/>
  <c r="G36" i="72"/>
  <c r="F36" i="72"/>
  <c r="E36" i="72"/>
  <c r="D36" i="72"/>
  <c r="C36" i="72"/>
  <c r="B36" i="72"/>
  <c r="AG35" i="72"/>
  <c r="R35" i="72"/>
  <c r="Q35" i="72"/>
  <c r="P35" i="72"/>
  <c r="O35" i="72"/>
  <c r="L35" i="72"/>
  <c r="K35" i="72"/>
  <c r="J35" i="72"/>
  <c r="I35" i="72"/>
  <c r="H35" i="72"/>
  <c r="G35" i="72"/>
  <c r="F35" i="72"/>
  <c r="E35" i="72"/>
  <c r="D35" i="72"/>
  <c r="C35" i="72"/>
  <c r="B35" i="72"/>
  <c r="AG34" i="72"/>
  <c r="R34" i="72"/>
  <c r="Q34" i="72"/>
  <c r="P34" i="72"/>
  <c r="O34" i="72"/>
  <c r="L34" i="72"/>
  <c r="K34" i="72"/>
  <c r="J34" i="72"/>
  <c r="I34" i="72"/>
  <c r="H34" i="72"/>
  <c r="G34" i="72"/>
  <c r="F34" i="72"/>
  <c r="E34" i="72"/>
  <c r="D34" i="72"/>
  <c r="C34" i="72"/>
  <c r="B34" i="72"/>
  <c r="AG33" i="72"/>
  <c r="R33" i="72"/>
  <c r="Q33" i="72"/>
  <c r="P33" i="72"/>
  <c r="O33" i="72"/>
  <c r="L33" i="72"/>
  <c r="K33" i="72"/>
  <c r="J33" i="72"/>
  <c r="I33" i="72"/>
  <c r="H33" i="72"/>
  <c r="G33" i="72"/>
  <c r="F33" i="72"/>
  <c r="E33" i="72"/>
  <c r="D33" i="72"/>
  <c r="C33" i="72"/>
  <c r="B33" i="72"/>
  <c r="AG32" i="72"/>
  <c r="R32" i="72"/>
  <c r="Q32" i="72"/>
  <c r="P32" i="72"/>
  <c r="O32" i="72"/>
  <c r="L32" i="72"/>
  <c r="K32" i="72"/>
  <c r="J32" i="72"/>
  <c r="I32" i="72"/>
  <c r="H32" i="72"/>
  <c r="G32" i="72"/>
  <c r="F32" i="72"/>
  <c r="E32" i="72"/>
  <c r="D32" i="72"/>
  <c r="C32" i="72"/>
  <c r="B32" i="72"/>
  <c r="AG31" i="72"/>
  <c r="R31" i="72"/>
  <c r="Q31" i="72"/>
  <c r="P31" i="72"/>
  <c r="O31" i="72"/>
  <c r="L31" i="72"/>
  <c r="K31" i="72"/>
  <c r="J31" i="72"/>
  <c r="I31" i="72"/>
  <c r="H31" i="72"/>
  <c r="G31" i="72"/>
  <c r="F31" i="72"/>
  <c r="E31" i="72"/>
  <c r="D31" i="72"/>
  <c r="C31" i="72"/>
  <c r="B31" i="72"/>
  <c r="AG30" i="72"/>
  <c r="R30" i="72"/>
  <c r="Q30" i="72"/>
  <c r="P30" i="72"/>
  <c r="O30" i="72"/>
  <c r="L30" i="72"/>
  <c r="K30" i="72"/>
  <c r="J30" i="72"/>
  <c r="I30" i="72"/>
  <c r="H30" i="72"/>
  <c r="G30" i="72"/>
  <c r="F30" i="72"/>
  <c r="E30" i="72"/>
  <c r="D30" i="72"/>
  <c r="C30" i="72"/>
  <c r="B30" i="72"/>
  <c r="AG29" i="72"/>
  <c r="R29" i="72"/>
  <c r="Q29" i="72"/>
  <c r="P29" i="72"/>
  <c r="O29" i="72"/>
  <c r="L29" i="72"/>
  <c r="K29" i="72"/>
  <c r="J29" i="72"/>
  <c r="I29" i="72"/>
  <c r="H29" i="72"/>
  <c r="G29" i="72"/>
  <c r="F29" i="72"/>
  <c r="E29" i="72"/>
  <c r="D29" i="72"/>
  <c r="C29" i="72"/>
  <c r="B29" i="72"/>
  <c r="AG28" i="72"/>
  <c r="R28" i="72"/>
  <c r="Q28" i="72"/>
  <c r="P28" i="72"/>
  <c r="O28" i="72"/>
  <c r="L28" i="72"/>
  <c r="K28" i="72"/>
  <c r="J28" i="72"/>
  <c r="I28" i="72"/>
  <c r="H28" i="72"/>
  <c r="G28" i="72"/>
  <c r="F28" i="72"/>
  <c r="E28" i="72"/>
  <c r="D28" i="72"/>
  <c r="C28" i="72"/>
  <c r="B28" i="72"/>
  <c r="AG27" i="72"/>
  <c r="R27" i="72"/>
  <c r="Q27" i="72"/>
  <c r="P27" i="72"/>
  <c r="O27" i="72"/>
  <c r="L27" i="72"/>
  <c r="K27" i="72"/>
  <c r="J27" i="72"/>
  <c r="I27" i="72"/>
  <c r="H27" i="72"/>
  <c r="G27" i="72"/>
  <c r="F27" i="72"/>
  <c r="E27" i="72"/>
  <c r="D27" i="72"/>
  <c r="C27" i="72"/>
  <c r="B27" i="72"/>
  <c r="AG26" i="72"/>
  <c r="R26" i="72"/>
  <c r="Q26" i="72"/>
  <c r="P26" i="72"/>
  <c r="O26" i="72"/>
  <c r="L26" i="72"/>
  <c r="K26" i="72"/>
  <c r="J26" i="72"/>
  <c r="I26" i="72"/>
  <c r="H26" i="72"/>
  <c r="G26" i="72"/>
  <c r="F26" i="72"/>
  <c r="E26" i="72"/>
  <c r="D26" i="72"/>
  <c r="C26" i="72"/>
  <c r="B26" i="72"/>
  <c r="AG25" i="72"/>
  <c r="R25" i="72"/>
  <c r="Q25" i="72"/>
  <c r="P25" i="72"/>
  <c r="O25" i="72"/>
  <c r="L25" i="72"/>
  <c r="K25" i="72"/>
  <c r="J25" i="72"/>
  <c r="I25" i="72"/>
  <c r="H25" i="72"/>
  <c r="G25" i="72"/>
  <c r="F25" i="72"/>
  <c r="E25" i="72"/>
  <c r="D25" i="72"/>
  <c r="C25" i="72"/>
  <c r="B25" i="72"/>
  <c r="AG24" i="72"/>
  <c r="R24" i="72"/>
  <c r="Q24" i="72"/>
  <c r="P24" i="72"/>
  <c r="O24" i="72"/>
  <c r="L24" i="72"/>
  <c r="K24" i="72"/>
  <c r="J24" i="72"/>
  <c r="I24" i="72"/>
  <c r="H24" i="72"/>
  <c r="G24" i="72"/>
  <c r="F24" i="72"/>
  <c r="E24" i="72"/>
  <c r="D24" i="72"/>
  <c r="C24" i="72"/>
  <c r="B24" i="72"/>
  <c r="AG23" i="72"/>
  <c r="R23" i="72"/>
  <c r="Q23" i="72"/>
  <c r="P23" i="72"/>
  <c r="O23" i="72"/>
  <c r="L23" i="72"/>
  <c r="K23" i="72"/>
  <c r="J23" i="72"/>
  <c r="I23" i="72"/>
  <c r="H23" i="72"/>
  <c r="G23" i="72"/>
  <c r="F23" i="72"/>
  <c r="E23" i="72"/>
  <c r="D23" i="72"/>
  <c r="C23" i="72"/>
  <c r="B23" i="72"/>
  <c r="AG22" i="72"/>
  <c r="R22" i="72"/>
  <c r="Q22" i="72"/>
  <c r="P22" i="72"/>
  <c r="O22" i="72"/>
  <c r="L22" i="72"/>
  <c r="K22" i="72"/>
  <c r="J22" i="72"/>
  <c r="I22" i="72"/>
  <c r="H22" i="72"/>
  <c r="G22" i="72"/>
  <c r="F22" i="72"/>
  <c r="E22" i="72"/>
  <c r="D22" i="72"/>
  <c r="C22" i="72"/>
  <c r="B22" i="72"/>
  <c r="AG21" i="72"/>
  <c r="R21" i="72"/>
  <c r="Q21" i="72"/>
  <c r="P21" i="72"/>
  <c r="O21" i="72"/>
  <c r="L21" i="72"/>
  <c r="K21" i="72"/>
  <c r="J21" i="72"/>
  <c r="I21" i="72"/>
  <c r="H21" i="72"/>
  <c r="G21" i="72"/>
  <c r="F21" i="72"/>
  <c r="E21" i="72"/>
  <c r="D21" i="72"/>
  <c r="C21" i="72"/>
  <c r="B21" i="72"/>
  <c r="AG20" i="72"/>
  <c r="R20" i="72"/>
  <c r="Q20" i="72"/>
  <c r="P20" i="72"/>
  <c r="O20" i="72"/>
  <c r="L20" i="72"/>
  <c r="K20" i="72"/>
  <c r="J20" i="72"/>
  <c r="I20" i="72"/>
  <c r="H20" i="72"/>
  <c r="G20" i="72"/>
  <c r="F20" i="72"/>
  <c r="E20" i="72"/>
  <c r="D20" i="72"/>
  <c r="C20" i="72"/>
  <c r="B20" i="72"/>
  <c r="AG19" i="72"/>
  <c r="R19" i="72"/>
  <c r="Q19" i="72"/>
  <c r="P19" i="72"/>
  <c r="O19" i="72"/>
  <c r="L19" i="72"/>
  <c r="K19" i="72"/>
  <c r="J19" i="72"/>
  <c r="I19" i="72"/>
  <c r="H19" i="72"/>
  <c r="G19" i="72"/>
  <c r="F19" i="72"/>
  <c r="E19" i="72"/>
  <c r="D19" i="72"/>
  <c r="C19" i="72"/>
  <c r="B19" i="72"/>
  <c r="AG18" i="72"/>
  <c r="R18" i="72"/>
  <c r="Q18" i="72"/>
  <c r="P18" i="72"/>
  <c r="U18" i="72" s="1"/>
  <c r="O18" i="72"/>
  <c r="L18" i="72"/>
  <c r="K18" i="72"/>
  <c r="J18" i="72"/>
  <c r="I18" i="72"/>
  <c r="H18" i="72"/>
  <c r="G18" i="72"/>
  <c r="F18" i="72"/>
  <c r="E18" i="72"/>
  <c r="D18" i="72"/>
  <c r="C18" i="72"/>
  <c r="B18" i="72"/>
  <c r="AG17" i="72"/>
  <c r="R17" i="72"/>
  <c r="Q17" i="72"/>
  <c r="P17" i="72"/>
  <c r="U17" i="72" s="1"/>
  <c r="O17" i="72"/>
  <c r="L17" i="72"/>
  <c r="K17" i="72"/>
  <c r="J17" i="72"/>
  <c r="I17" i="72"/>
  <c r="H17" i="72"/>
  <c r="G17" i="72"/>
  <c r="F17" i="72"/>
  <c r="E17" i="72"/>
  <c r="D17" i="72"/>
  <c r="C17" i="72"/>
  <c r="B17" i="72"/>
  <c r="B34" i="73"/>
  <c r="B35" i="73" s="1"/>
  <c r="B36" i="73" s="1"/>
  <c r="B37" i="73" s="1"/>
  <c r="B38" i="73" s="1"/>
  <c r="B39" i="73" s="1"/>
  <c r="B40" i="73" s="1"/>
  <c r="B41" i="73" s="1"/>
  <c r="B42" i="73" s="1"/>
  <c r="B43" i="73" s="1"/>
  <c r="B44" i="73" s="1"/>
  <c r="B45" i="73" s="1"/>
  <c r="B46" i="73" s="1"/>
  <c r="B47" i="73" s="1"/>
  <c r="B48" i="73" s="1"/>
  <c r="B49" i="73" s="1"/>
  <c r="B50" i="73" s="1"/>
  <c r="B51" i="73" s="1"/>
  <c r="B52" i="73" s="1"/>
  <c r="B53" i="73" s="1"/>
  <c r="B54" i="73" s="1"/>
  <c r="B55" i="73" s="1"/>
  <c r="B56" i="73" s="1"/>
  <c r="B57" i="73" s="1"/>
  <c r="B58" i="73" s="1"/>
  <c r="B59" i="73" s="1"/>
  <c r="B60" i="73" s="1"/>
  <c r="B61" i="73" s="1"/>
  <c r="B62" i="73" s="1"/>
  <c r="B63" i="73" s="1"/>
  <c r="B64" i="73" s="1"/>
  <c r="B65" i="73" s="1"/>
  <c r="B66" i="73" s="1"/>
  <c r="B67" i="73" s="1"/>
  <c r="B68" i="73" s="1"/>
  <c r="B69" i="73" s="1"/>
  <c r="B70" i="73" s="1"/>
  <c r="B71" i="73" s="1"/>
  <c r="B72" i="73" s="1"/>
  <c r="B73" i="73" s="1"/>
  <c r="B74" i="73" s="1"/>
  <c r="B75" i="73" s="1"/>
  <c r="B76" i="73" s="1"/>
  <c r="B77" i="73" s="1"/>
  <c r="B78" i="73" s="1"/>
  <c r="B79" i="73" s="1"/>
  <c r="B80" i="73" s="1"/>
  <c r="B81" i="73" s="1"/>
  <c r="B82" i="73" s="1"/>
  <c r="B83" i="73" s="1"/>
  <c r="B84" i="73" s="1"/>
  <c r="B85" i="73" s="1"/>
  <c r="B86" i="73" s="1"/>
  <c r="B87" i="73" s="1"/>
  <c r="B88" i="73" s="1"/>
  <c r="B89" i="73" s="1"/>
  <c r="B90" i="73" s="1"/>
  <c r="B91" i="73" s="1"/>
  <c r="B92" i="73" s="1"/>
  <c r="B93" i="73" s="1"/>
  <c r="B94" i="73" s="1"/>
  <c r="B95" i="73" s="1"/>
  <c r="B96" i="73" s="1"/>
  <c r="B97" i="73" s="1"/>
  <c r="B98" i="73" s="1"/>
  <c r="B99" i="73" s="1"/>
  <c r="B100" i="73" s="1"/>
  <c r="B101" i="73" s="1"/>
  <c r="B102" i="73" s="1"/>
  <c r="B103" i="73" s="1"/>
  <c r="B104" i="73" s="1"/>
  <c r="B105" i="73" s="1"/>
  <c r="B106" i="73" s="1"/>
  <c r="B107" i="73" s="1"/>
  <c r="B108" i="73" s="1"/>
  <c r="B109" i="73" s="1"/>
  <c r="B110" i="73" s="1"/>
  <c r="B111" i="73" s="1"/>
  <c r="B112" i="73" s="1"/>
  <c r="B113" i="73" s="1"/>
  <c r="B114" i="73" s="1"/>
  <c r="B115" i="73" s="1"/>
  <c r="B116" i="73" s="1"/>
  <c r="B117" i="73" s="1"/>
  <c r="B118" i="73" s="1"/>
  <c r="B119" i="73" s="1"/>
  <c r="B120" i="73" s="1"/>
  <c r="B121" i="73" s="1"/>
  <c r="B122" i="73" s="1"/>
  <c r="B123" i="73" s="1"/>
  <c r="B124" i="73" s="1"/>
  <c r="B125" i="73" s="1"/>
  <c r="B126" i="73" s="1"/>
  <c r="B127" i="73" s="1"/>
  <c r="B128" i="73" s="1"/>
  <c r="B129" i="73" s="1"/>
  <c r="B130" i="73" s="1"/>
  <c r="B131" i="73" s="1"/>
  <c r="B132" i="73" s="1"/>
  <c r="AH17" i="9" l="1"/>
  <c r="AH18" i="9"/>
  <c r="AH19" i="9"/>
  <c r="AH20" i="9"/>
  <c r="AH21" i="9"/>
  <c r="AH22" i="9"/>
  <c r="AH23" i="9"/>
  <c r="AH24" i="9"/>
  <c r="AH25" i="9"/>
  <c r="AH26" i="9"/>
  <c r="AI17" i="72"/>
  <c r="AI19" i="72"/>
  <c r="AI21" i="72"/>
  <c r="AI23" i="72"/>
  <c r="AI25" i="72"/>
  <c r="AI26" i="72"/>
  <c r="AI27" i="72"/>
  <c r="AI28" i="72"/>
  <c r="AI29" i="72"/>
  <c r="AI30" i="72"/>
  <c r="AI31" i="72"/>
  <c r="AI32" i="72"/>
  <c r="AI33" i="72"/>
  <c r="AI34" i="72"/>
  <c r="AI35" i="72"/>
  <c r="AI36" i="72"/>
  <c r="AI37" i="72"/>
  <c r="AI38" i="72"/>
  <c r="AI39" i="72"/>
  <c r="AI40" i="72"/>
  <c r="AI41" i="72"/>
  <c r="AI42" i="72"/>
  <c r="AI43" i="72"/>
  <c r="AI44" i="72"/>
  <c r="AI45" i="72"/>
  <c r="AI46" i="72"/>
  <c r="AI47" i="72"/>
  <c r="AI48" i="72"/>
  <c r="AI49" i="72"/>
  <c r="AI50" i="72"/>
  <c r="AI51" i="72"/>
  <c r="AI52" i="72"/>
  <c r="AI53" i="72"/>
  <c r="AI54" i="72"/>
  <c r="AI55" i="72"/>
  <c r="AI56" i="72"/>
  <c r="AI57" i="72"/>
  <c r="AI58" i="72"/>
  <c r="AI59" i="72"/>
  <c r="AI60" i="72"/>
  <c r="AI61" i="72"/>
  <c r="AI62" i="72"/>
  <c r="AI63" i="72"/>
  <c r="AI64" i="72"/>
  <c r="AI65" i="72"/>
  <c r="AI66" i="72"/>
  <c r="AI67" i="72"/>
  <c r="AI68" i="72"/>
  <c r="AI69" i="72"/>
  <c r="AI70" i="72"/>
  <c r="AI71" i="72"/>
  <c r="AI72" i="72"/>
  <c r="AI73" i="72"/>
  <c r="AI74" i="72"/>
  <c r="AI75" i="72"/>
  <c r="AI76" i="72"/>
  <c r="AI77" i="72"/>
  <c r="AI78" i="72"/>
  <c r="AI79" i="72"/>
  <c r="AI80" i="72"/>
  <c r="AI81" i="72"/>
  <c r="AI82" i="72"/>
  <c r="AI83" i="72"/>
  <c r="AI84" i="72"/>
  <c r="AI85" i="72"/>
  <c r="AI86" i="72"/>
  <c r="AI87" i="72"/>
  <c r="AI88" i="72"/>
  <c r="AI89" i="72"/>
  <c r="AI90" i="72"/>
  <c r="AI18" i="72"/>
  <c r="AI20" i="72"/>
  <c r="AI22" i="72"/>
  <c r="AI24" i="72"/>
  <c r="AH27" i="9"/>
  <c r="AH28" i="9"/>
  <c r="AH29" i="9"/>
  <c r="AH30" i="9"/>
  <c r="AH31" i="9"/>
  <c r="AH32" i="9"/>
  <c r="AH33" i="9"/>
  <c r="AH34" i="9"/>
  <c r="AH35" i="9"/>
  <c r="AH36" i="9"/>
  <c r="AH37" i="9"/>
  <c r="AH38" i="9"/>
  <c r="AH39" i="9"/>
  <c r="AH40" i="9"/>
  <c r="AH41" i="9"/>
  <c r="AH42" i="9"/>
  <c r="AH43" i="9"/>
  <c r="AH44" i="9"/>
  <c r="AH45" i="9"/>
  <c r="AH46" i="9"/>
  <c r="AH47" i="9"/>
  <c r="AH48" i="9"/>
  <c r="AH49" i="9"/>
  <c r="AH50" i="9"/>
  <c r="AH51" i="9"/>
  <c r="AH52" i="9"/>
  <c r="AH53" i="9"/>
  <c r="AH54" i="9"/>
  <c r="AH55" i="9"/>
  <c r="AH56" i="9"/>
  <c r="AH57" i="9"/>
  <c r="AH58" i="9"/>
  <c r="AH59" i="9"/>
  <c r="AH60" i="9"/>
  <c r="AH61" i="9"/>
  <c r="AH62" i="9"/>
  <c r="AH63" i="9"/>
  <c r="AH64" i="9"/>
  <c r="AH65" i="9"/>
  <c r="AH66" i="9"/>
  <c r="AH67" i="9"/>
  <c r="AH68" i="9"/>
  <c r="AH69" i="9"/>
  <c r="AH70" i="9"/>
  <c r="AH71" i="9"/>
  <c r="AH72" i="9"/>
  <c r="AH73" i="9"/>
  <c r="AH74" i="9"/>
  <c r="AH75" i="9"/>
  <c r="AH76" i="9"/>
  <c r="AH77" i="9"/>
  <c r="AH78" i="9"/>
  <c r="AH79" i="9"/>
  <c r="AH80" i="9"/>
  <c r="AH81" i="9"/>
  <c r="AH82" i="9"/>
  <c r="AH83" i="9"/>
  <c r="AH84" i="9"/>
  <c r="AH85" i="9"/>
  <c r="AH86" i="9"/>
  <c r="AH87" i="9"/>
  <c r="AH88" i="9"/>
  <c r="AH89" i="9"/>
  <c r="AH90" i="9"/>
  <c r="AH91" i="9"/>
  <c r="AH92" i="9"/>
  <c r="AH93" i="9"/>
  <c r="AH94" i="9"/>
  <c r="AH95" i="9"/>
  <c r="AH96" i="9"/>
  <c r="AH97" i="9"/>
  <c r="AH98" i="9"/>
  <c r="AH99" i="9"/>
  <c r="AH100" i="9"/>
  <c r="AH101" i="9"/>
  <c r="AH102" i="9"/>
  <c r="AH103" i="9"/>
  <c r="AH104" i="9"/>
  <c r="AH105" i="9"/>
  <c r="AH106" i="9"/>
  <c r="AH107" i="9"/>
  <c r="AH108" i="9"/>
  <c r="AH109" i="9"/>
  <c r="AH110" i="9"/>
  <c r="AH111" i="9"/>
  <c r="AI91" i="72"/>
  <c r="AI92" i="72"/>
  <c r="AI93" i="72"/>
  <c r="AI94" i="72"/>
  <c r="AI95" i="72"/>
  <c r="AI96" i="72"/>
  <c r="AI97" i="72"/>
  <c r="AI98" i="72"/>
  <c r="AI99" i="72"/>
  <c r="AI100" i="72"/>
  <c r="AI101" i="72"/>
  <c r="AI102" i="72"/>
  <c r="AI103" i="72"/>
  <c r="AI104" i="72"/>
  <c r="AI105" i="72"/>
  <c r="AI106" i="72"/>
  <c r="AI107" i="72"/>
  <c r="AI108" i="72"/>
  <c r="AI109" i="72"/>
  <c r="AI110" i="72"/>
  <c r="AI111" i="72"/>
  <c r="AB31" i="70"/>
  <c r="AB52" i="70" l="1"/>
  <c r="AG76" i="70" l="1"/>
  <c r="Q12" i="9" l="1"/>
  <c r="Q13" i="9"/>
  <c r="Q14" i="9"/>
  <c r="G13" i="70" l="1"/>
  <c r="G14" i="70"/>
  <c r="AC15" i="70"/>
  <c r="AF16" i="9" l="1"/>
  <c r="AF15" i="9"/>
  <c r="AF14" i="9"/>
  <c r="AF13" i="9"/>
  <c r="AF12" i="9"/>
  <c r="AG16" i="72"/>
  <c r="AG15" i="72"/>
  <c r="AG14" i="72"/>
  <c r="AG13" i="72"/>
  <c r="AG12" i="72"/>
  <c r="D3" i="9" l="1"/>
  <c r="R16" i="72"/>
  <c r="Q16" i="72"/>
  <c r="P16" i="72"/>
  <c r="O16" i="72"/>
  <c r="L16" i="72"/>
  <c r="K16" i="72"/>
  <c r="J16" i="72"/>
  <c r="I16" i="72"/>
  <c r="H16" i="72"/>
  <c r="G16" i="72"/>
  <c r="F16" i="72"/>
  <c r="E16" i="72"/>
  <c r="D16" i="72"/>
  <c r="C16" i="72"/>
  <c r="B16" i="72"/>
  <c r="R15" i="72"/>
  <c r="Q15" i="72"/>
  <c r="P15" i="72"/>
  <c r="O15" i="72"/>
  <c r="L15" i="72"/>
  <c r="K15" i="72"/>
  <c r="J15" i="72"/>
  <c r="I15" i="72"/>
  <c r="H15" i="72"/>
  <c r="G15" i="72"/>
  <c r="F15" i="72"/>
  <c r="E15" i="72"/>
  <c r="D15" i="72"/>
  <c r="C15" i="72"/>
  <c r="B15" i="72"/>
  <c r="R14" i="72"/>
  <c r="Q14" i="72"/>
  <c r="P14" i="72"/>
  <c r="O14" i="72"/>
  <c r="L14" i="72"/>
  <c r="K14" i="72"/>
  <c r="J14" i="72"/>
  <c r="I14" i="72"/>
  <c r="H14" i="72"/>
  <c r="G14" i="72"/>
  <c r="F14" i="72"/>
  <c r="E14" i="72"/>
  <c r="D14" i="72"/>
  <c r="C14" i="72"/>
  <c r="B14" i="72"/>
  <c r="R13" i="72"/>
  <c r="Q13" i="72"/>
  <c r="P13" i="72"/>
  <c r="O13" i="72"/>
  <c r="L13" i="72"/>
  <c r="K13" i="72"/>
  <c r="J13" i="72"/>
  <c r="I13" i="72"/>
  <c r="H13" i="72"/>
  <c r="G13" i="72"/>
  <c r="F13" i="72"/>
  <c r="E13" i="72"/>
  <c r="D13" i="72"/>
  <c r="C13" i="72"/>
  <c r="B13" i="72"/>
  <c r="R12" i="72"/>
  <c r="Q12" i="72"/>
  <c r="P12" i="72"/>
  <c r="O12" i="72"/>
  <c r="L12" i="72"/>
  <c r="K12" i="72"/>
  <c r="J12" i="72"/>
  <c r="I12" i="72"/>
  <c r="H12" i="72"/>
  <c r="G12" i="72"/>
  <c r="F12" i="72"/>
  <c r="E12" i="72"/>
  <c r="D12" i="72"/>
  <c r="C12" i="72"/>
  <c r="B12" i="72"/>
  <c r="AC1" i="70"/>
  <c r="D3" i="72"/>
  <c r="T15" i="70"/>
  <c r="K15" i="70"/>
  <c r="G12" i="70"/>
  <c r="G11" i="70"/>
  <c r="G9" i="70"/>
  <c r="G8" i="70"/>
  <c r="AC17" i="73"/>
  <c r="H10" i="70" s="1"/>
  <c r="B13" i="9"/>
  <c r="C13" i="9"/>
  <c r="D13" i="9"/>
  <c r="E13" i="9"/>
  <c r="F13" i="9"/>
  <c r="G13" i="9"/>
  <c r="H13" i="9"/>
  <c r="I13" i="9"/>
  <c r="J13" i="9"/>
  <c r="K13" i="9"/>
  <c r="L13" i="9"/>
  <c r="O13" i="9"/>
  <c r="P13" i="9"/>
  <c r="R13" i="9"/>
  <c r="B14" i="9"/>
  <c r="C14" i="9"/>
  <c r="D14" i="9"/>
  <c r="E14" i="9"/>
  <c r="F14" i="9"/>
  <c r="G14" i="9"/>
  <c r="H14" i="9"/>
  <c r="I14" i="9"/>
  <c r="J14" i="9"/>
  <c r="K14" i="9"/>
  <c r="L14" i="9"/>
  <c r="O14" i="9"/>
  <c r="P14" i="9"/>
  <c r="R14" i="9"/>
  <c r="B15" i="9"/>
  <c r="C15" i="9"/>
  <c r="D15" i="9"/>
  <c r="E15" i="9"/>
  <c r="F15" i="9"/>
  <c r="G15" i="9"/>
  <c r="H15" i="9"/>
  <c r="I15" i="9"/>
  <c r="J15" i="9"/>
  <c r="K15" i="9"/>
  <c r="L15" i="9"/>
  <c r="O15" i="9"/>
  <c r="P15" i="9"/>
  <c r="Q15" i="9"/>
  <c r="R15" i="9"/>
  <c r="B16" i="9"/>
  <c r="C16" i="9"/>
  <c r="D16" i="9"/>
  <c r="E16" i="9"/>
  <c r="F16" i="9"/>
  <c r="G16" i="9"/>
  <c r="H16" i="9"/>
  <c r="I16" i="9"/>
  <c r="J16" i="9"/>
  <c r="K16" i="9"/>
  <c r="L16" i="9"/>
  <c r="O16" i="9"/>
  <c r="P16" i="9"/>
  <c r="Q16" i="9"/>
  <c r="R16" i="9"/>
  <c r="P12" i="9"/>
  <c r="R12" i="9"/>
  <c r="O12" i="9"/>
  <c r="C12" i="9"/>
  <c r="D12" i="9"/>
  <c r="E12" i="9"/>
  <c r="F12" i="9"/>
  <c r="G12" i="9"/>
  <c r="H12" i="9"/>
  <c r="I12" i="9"/>
  <c r="J12" i="9"/>
  <c r="K12" i="9"/>
  <c r="L12" i="9"/>
  <c r="B12" i="9"/>
  <c r="U13" i="72" l="1"/>
  <c r="AI13" i="72" s="1"/>
  <c r="U14" i="72"/>
  <c r="AI14" i="72" s="1"/>
  <c r="U15" i="72"/>
  <c r="AI15" i="72" s="1"/>
  <c r="U16" i="72"/>
  <c r="AI16" i="72" s="1"/>
  <c r="U12" i="72"/>
  <c r="AI12" i="72" s="1"/>
  <c r="A13" i="72"/>
  <c r="A14" i="72" s="1"/>
  <c r="A15" i="72" s="1"/>
  <c r="A16" i="72" s="1"/>
  <c r="A17" i="72" s="1"/>
  <c r="A18" i="72" s="1"/>
  <c r="A19" i="72" s="1"/>
  <c r="A20" i="72" s="1"/>
  <c r="A21" i="72" s="1"/>
  <c r="A22" i="72" s="1"/>
  <c r="A23" i="72" s="1"/>
  <c r="A24" i="72" s="1"/>
  <c r="A25" i="72" s="1"/>
  <c r="A26" i="72" s="1"/>
  <c r="A27" i="72" s="1"/>
  <c r="A28" i="72" s="1"/>
  <c r="A29" i="72" s="1"/>
  <c r="A30" i="72" s="1"/>
  <c r="A31" i="72" s="1"/>
  <c r="A32" i="72" s="1"/>
  <c r="A33" i="72" s="1"/>
  <c r="A34" i="72" s="1"/>
  <c r="A35" i="72" s="1"/>
  <c r="A36" i="72" s="1"/>
  <c r="A37" i="72" s="1"/>
  <c r="A38" i="72" s="1"/>
  <c r="A39" i="72" s="1"/>
  <c r="A40" i="72" s="1"/>
  <c r="A41" i="72" s="1"/>
  <c r="A42" i="72" s="1"/>
  <c r="A43" i="72" s="1"/>
  <c r="A44" i="72" s="1"/>
  <c r="A45" i="72" s="1"/>
  <c r="A46" i="72" s="1"/>
  <c r="A47" i="72" s="1"/>
  <c r="A48" i="72" s="1"/>
  <c r="A49" i="72" s="1"/>
  <c r="A50" i="72" s="1"/>
  <c r="A51" i="72" s="1"/>
  <c r="A52" i="72" s="1"/>
  <c r="A53" i="72" s="1"/>
  <c r="A54" i="72" s="1"/>
  <c r="A55" i="72" s="1"/>
  <c r="A56" i="72" s="1"/>
  <c r="A57" i="72" s="1"/>
  <c r="A58" i="72" s="1"/>
  <c r="A59" i="72" s="1"/>
  <c r="A60" i="72" s="1"/>
  <c r="A61" i="72" s="1"/>
  <c r="A62" i="72" s="1"/>
  <c r="A63" i="72" s="1"/>
  <c r="A64" i="72" s="1"/>
  <c r="A65" i="72" s="1"/>
  <c r="A66" i="72" s="1"/>
  <c r="A67" i="72" s="1"/>
  <c r="A68" i="72" s="1"/>
  <c r="A69" i="72" s="1"/>
  <c r="A70" i="72" s="1"/>
  <c r="A71" i="72" s="1"/>
  <c r="A72" i="72" s="1"/>
  <c r="A73" i="72" s="1"/>
  <c r="A74" i="72" s="1"/>
  <c r="A75" i="72" s="1"/>
  <c r="A76" i="72" s="1"/>
  <c r="A77" i="72" s="1"/>
  <c r="A78" i="72" s="1"/>
  <c r="A79" i="72" s="1"/>
  <c r="A80" i="72" s="1"/>
  <c r="A81" i="72" s="1"/>
  <c r="A82" i="72" s="1"/>
  <c r="A83" i="72" s="1"/>
  <c r="A84" i="72" s="1"/>
  <c r="A85" i="72" s="1"/>
  <c r="A86" i="72" s="1"/>
  <c r="A87" i="72" s="1"/>
  <c r="A88" i="72" s="1"/>
  <c r="A89" i="72" s="1"/>
  <c r="A90" i="72" s="1"/>
  <c r="A91" i="72" s="1"/>
  <c r="A92" i="72" s="1"/>
  <c r="A93" i="72" s="1"/>
  <c r="A94" i="72" s="1"/>
  <c r="A95" i="72" s="1"/>
  <c r="A96" i="72" s="1"/>
  <c r="A97" i="72" s="1"/>
  <c r="A98" i="72" s="1"/>
  <c r="A99" i="72" s="1"/>
  <c r="A100" i="72" s="1"/>
  <c r="A101" i="72" s="1"/>
  <c r="A102" i="72" s="1"/>
  <c r="A103" i="72" s="1"/>
  <c r="A104" i="72" s="1"/>
  <c r="A105" i="72" s="1"/>
  <c r="A106" i="72" s="1"/>
  <c r="A107" i="72" s="1"/>
  <c r="A108" i="72" s="1"/>
  <c r="A109" i="72" s="1"/>
  <c r="A110" i="72" s="1"/>
  <c r="A111" i="72" s="1"/>
  <c r="Q197" i="70" l="1"/>
  <c r="O5" i="72" l="1"/>
  <c r="AB49" i="70" l="1"/>
  <c r="AN70" i="70" l="1"/>
  <c r="AP70" i="70"/>
  <c r="AN66" i="70"/>
  <c r="AO67" i="70"/>
  <c r="AN63" i="70"/>
  <c r="T63" i="70" s="1"/>
  <c r="N63" i="70" s="1"/>
  <c r="AO66" i="70"/>
  <c r="AN64" i="70"/>
  <c r="AQ64" i="70" s="1"/>
  <c r="AP69" i="70"/>
  <c r="AN69" i="70"/>
  <c r="AO69" i="70"/>
  <c r="AN67" i="70"/>
  <c r="AO70" i="70"/>
  <c r="AB29" i="70"/>
  <c r="AS69" i="70" l="1"/>
  <c r="Y66" i="70"/>
  <c r="AQ67" i="70"/>
  <c r="AR64" i="70"/>
  <c r="Y64" i="70"/>
  <c r="Z65" i="70" s="1"/>
  <c r="AS67" i="70"/>
  <c r="S64" i="70" s="1"/>
  <c r="T65" i="70" s="1"/>
  <c r="AQ70" i="70"/>
  <c r="AB50" i="70"/>
  <c r="AL50" i="70" s="1"/>
  <c r="N65" i="70" l="1"/>
  <c r="AE66" i="70"/>
  <c r="AF67" i="70" s="1"/>
  <c r="AS70" i="70"/>
  <c r="Z67" i="70"/>
  <c r="D28" i="70"/>
  <c r="G25" i="16"/>
  <c r="G24" i="16"/>
  <c r="G23" i="16"/>
  <c r="G22" i="16"/>
  <c r="G21" i="16"/>
  <c r="G20" i="16"/>
  <c r="G19" i="16"/>
  <c r="G18" i="16"/>
  <c r="G17" i="16"/>
  <c r="G16" i="16"/>
  <c r="G15" i="16"/>
  <c r="G14" i="16"/>
  <c r="G13" i="16"/>
  <c r="G12" i="16"/>
  <c r="G11" i="16"/>
  <c r="G10" i="16"/>
  <c r="G9" i="16"/>
  <c r="G8" i="16"/>
  <c r="G7" i="16"/>
  <c r="G6" i="16"/>
  <c r="G5" i="16"/>
  <c r="F25" i="16"/>
  <c r="F24" i="16"/>
  <c r="F23" i="16"/>
  <c r="F22" i="16"/>
  <c r="F21" i="16"/>
  <c r="F20" i="16"/>
  <c r="F19" i="16"/>
  <c r="F18" i="16"/>
  <c r="F17" i="16"/>
  <c r="F16" i="16"/>
  <c r="F15" i="16"/>
  <c r="F14" i="16"/>
  <c r="F13" i="16"/>
  <c r="F12" i="16"/>
  <c r="F11" i="16"/>
  <c r="F10" i="16"/>
  <c r="F9" i="16"/>
  <c r="F8" i="16"/>
  <c r="F7" i="16"/>
  <c r="F6" i="16"/>
  <c r="F5" i="16"/>
  <c r="U16" i="9" l="1"/>
  <c r="AH16" i="9" s="1"/>
  <c r="U15" i="9"/>
  <c r="AH15" i="9" s="1"/>
  <c r="U14" i="9"/>
  <c r="AH14" i="9" s="1"/>
  <c r="U13" i="9"/>
  <c r="AH13" i="9" s="1"/>
  <c r="U12" i="9"/>
  <c r="AH12" i="9" l="1"/>
  <c r="O5" i="9" s="1"/>
  <c r="AB28" i="70" s="1"/>
  <c r="AL29" i="70" s="1"/>
  <c r="A13" i="9"/>
  <c r="A14" i="9" s="1"/>
  <c r="A15" i="9" s="1"/>
  <c r="A16" i="9" s="1"/>
  <c r="A17" i="9" s="1"/>
  <c r="A18" i="9" s="1"/>
  <c r="A19" i="9" s="1"/>
  <c r="A20" i="9" s="1"/>
  <c r="A21" i="9" s="1"/>
  <c r="A22" i="9" s="1"/>
  <c r="A23" i="9" s="1"/>
  <c r="A24" i="9" s="1"/>
  <c r="A25" i="9" s="1"/>
  <c r="A26" i="9" s="1"/>
  <c r="A27" i="9" s="1"/>
  <c r="A28" i="9" s="1"/>
  <c r="A29" i="9" s="1"/>
  <c r="A30" i="9" s="1"/>
  <c r="A31" i="9" s="1"/>
  <c r="A32" i="9" s="1"/>
  <c r="A33" i="9" s="1"/>
  <c r="A34" i="9" s="1"/>
  <c r="A35" i="9" s="1"/>
  <c r="A36" i="9" s="1"/>
  <c r="A37" i="9" s="1"/>
  <c r="A38" i="9" s="1"/>
  <c r="A39" i="9" s="1"/>
  <c r="A40" i="9" s="1"/>
  <c r="A41" i="9" s="1"/>
  <c r="A42" i="9" s="1"/>
  <c r="A43" i="9" s="1"/>
  <c r="A44" i="9" s="1"/>
  <c r="A45" i="9" s="1"/>
  <c r="A46" i="9" s="1"/>
  <c r="A47" i="9" s="1"/>
  <c r="A48" i="9" s="1"/>
  <c r="A49" i="9" s="1"/>
  <c r="A50" i="9" s="1"/>
  <c r="A51" i="9" s="1"/>
  <c r="A52" i="9" s="1"/>
  <c r="A53" i="9" s="1"/>
  <c r="A54" i="9" s="1"/>
  <c r="A55" i="9" s="1"/>
  <c r="A56" i="9" s="1"/>
  <c r="A57" i="9" s="1"/>
  <c r="A58" i="9" s="1"/>
  <c r="A59" i="9" s="1"/>
  <c r="A60" i="9" s="1"/>
  <c r="A61" i="9" s="1"/>
  <c r="A62" i="9" s="1"/>
  <c r="A63" i="9" s="1"/>
  <c r="A64" i="9" s="1"/>
  <c r="A65" i="9" s="1"/>
  <c r="A66" i="9" s="1"/>
  <c r="A67" i="9" s="1"/>
  <c r="A68" i="9" s="1"/>
  <c r="A69" i="9" s="1"/>
  <c r="A70" i="9" s="1"/>
  <c r="A71" i="9" s="1"/>
  <c r="A72" i="9" s="1"/>
  <c r="A73" i="9" s="1"/>
  <c r="A74" i="9" s="1"/>
  <c r="A75" i="9" s="1"/>
  <c r="A76" i="9" s="1"/>
  <c r="A77" i="9" s="1"/>
  <c r="A78" i="9" s="1"/>
  <c r="A79" i="9" s="1"/>
  <c r="A80" i="9" s="1"/>
  <c r="A81" i="9" s="1"/>
  <c r="A82" i="9" s="1"/>
  <c r="A83" i="9" s="1"/>
  <c r="A84" i="9" s="1"/>
  <c r="A85" i="9" s="1"/>
  <c r="A86" i="9" s="1"/>
  <c r="A87" i="9" s="1"/>
  <c r="A88" i="9" s="1"/>
  <c r="A89" i="9" s="1"/>
  <c r="A90" i="9" s="1"/>
  <c r="A91" i="9" s="1"/>
  <c r="A92" i="9" s="1"/>
  <c r="A93" i="9" s="1"/>
  <c r="A94" i="9" s="1"/>
  <c r="A95" i="9" s="1"/>
  <c r="A96" i="9" s="1"/>
  <c r="A97" i="9" s="1"/>
  <c r="A98" i="9" s="1"/>
  <c r="A99" i="9" s="1"/>
  <c r="A100" i="9" s="1"/>
  <c r="A101" i="9" s="1"/>
  <c r="A102" i="9" s="1"/>
  <c r="A103" i="9" s="1"/>
  <c r="A104" i="9" s="1"/>
  <c r="A105" i="9" s="1"/>
  <c r="A106" i="9" s="1"/>
  <c r="A107" i="9" s="1"/>
  <c r="A108" i="9" s="1"/>
  <c r="A109" i="9" s="1"/>
  <c r="A110" i="9" s="1"/>
  <c r="A111" i="9" s="1"/>
  <c r="D49" i="70" l="1"/>
  <c r="AR67" i="70" l="1"/>
  <c r="S66" i="70" l="1"/>
  <c r="T67" i="70" s="1"/>
  <c r="N67" i="70" s="1"/>
  <c r="AR70" i="70" l="1"/>
</calcChain>
</file>

<file path=xl/comments1.xml><?xml version="1.0" encoding="utf-8"?>
<comments xmlns="http://schemas.openxmlformats.org/spreadsheetml/2006/main">
  <authors>
    <author>-</author>
    <author>厚生労働省ネットワークシステム</author>
  </authors>
  <commentList>
    <comment ref="AK15" authorId="0" shapeId="0">
      <text>
        <r>
          <rPr>
            <b/>
            <sz val="10"/>
            <color indexed="81"/>
            <rFont val="MS P ゴシック"/>
            <family val="3"/>
            <charset val="128"/>
          </rPr>
          <t>本様式2-1を完成させるには、「基本情報入力シート」「様式2-2」「様式2-3」から転記される情報が必要です。まずは上記ワークシートを完成させてください。</t>
        </r>
      </text>
    </comment>
    <comment ref="AK19" authorId="0" shapeId="0">
      <text>
        <r>
          <rPr>
            <b/>
            <sz val="10"/>
            <color indexed="81"/>
            <rFont val="MS P ゴシック"/>
            <family val="3"/>
            <charset val="128"/>
          </rPr>
          <t>該当する箇所にチェックをしてください。□をクリックするとチェックすることができます。その他の欄にある□についても同様です。</t>
        </r>
      </text>
    </comment>
    <comment ref="AK28" authorId="0" shapeId="0">
      <text>
        <r>
          <rPr>
            <b/>
            <sz val="10"/>
            <color indexed="81"/>
            <rFont val="MS P ゴシック"/>
            <family val="3"/>
            <charset val="128"/>
          </rPr>
          <t>基本情報入力シートの「一月当たり介護報酬総単位数」と「１単位当たりの単価」及び別紙様式2-2の「加算区分」と「算定対象月」に基づき算出されます。
空欄の場合、基本情報入力シート又は様式2-2に記入漏れがあります。</t>
        </r>
      </text>
    </comment>
    <comment ref="AK32" authorId="0" shapeId="0">
      <text>
        <r>
          <rPr>
            <b/>
            <sz val="10"/>
            <color indexed="81"/>
            <rFont val="MS P ゴシック"/>
            <family val="3"/>
            <charset val="128"/>
          </rPr>
          <t>加算を取得する前年の１～12月の実績を入力してください</t>
        </r>
      </text>
    </comment>
    <comment ref="AK33" authorId="0" shapeId="0">
      <text>
        <r>
          <rPr>
            <b/>
            <sz val="10"/>
            <color indexed="81"/>
            <rFont val="MS P ゴシック"/>
            <family val="3"/>
            <charset val="128"/>
          </rPr>
          <t>加算を取得する前年の１～12月の実績を入力してください</t>
        </r>
      </text>
    </comment>
    <comment ref="AK34" authorId="0" shapeId="0">
      <text>
        <r>
          <rPr>
            <b/>
            <sz val="10"/>
            <color indexed="81"/>
            <rFont val="MS P ゴシック"/>
            <family val="3"/>
            <charset val="128"/>
          </rPr>
          <t>加算を取得する前年の１～12月の実績を入力してください</t>
        </r>
      </text>
    </comment>
    <comment ref="AK35" authorId="0" shapeId="0">
      <text>
        <r>
          <rPr>
            <b/>
            <sz val="10"/>
            <color indexed="81"/>
            <rFont val="MS P ゴシック"/>
            <family val="3"/>
            <charset val="128"/>
          </rPr>
          <t>加算を取得する前年の１～12月の実績を入力してください</t>
        </r>
      </text>
    </comment>
    <comment ref="AK36" authorId="0" shapeId="0">
      <text>
        <r>
          <rPr>
            <b/>
            <sz val="10"/>
            <color indexed="81"/>
            <rFont val="MS P ゴシック"/>
            <family val="3"/>
            <charset val="128"/>
          </rPr>
          <t>原則各年４月～翌年３月までの連続する期間を記入してください。なお、当該期間の月数は加算の対象月数を超えてはいけません。</t>
        </r>
      </text>
    </comment>
    <comment ref="AK49" authorId="0" shapeId="0">
      <text>
        <r>
          <rPr>
            <b/>
            <sz val="10"/>
            <color indexed="81"/>
            <rFont val="MS P ゴシック"/>
            <family val="3"/>
            <charset val="128"/>
          </rPr>
          <t>基本情報入力シートの「一月当たり介護報酬総単位数」と「１単位当たりの単価」及び別紙様式2-3の「加算区分」と「算定対象月」に基づき算出されます。
空欄の場合、基本情報入力シート又は様式2-3に記入漏れがあります。</t>
        </r>
      </text>
    </comment>
    <comment ref="AK53" authorId="0" shapeId="0">
      <text>
        <r>
          <rPr>
            <b/>
            <sz val="10"/>
            <color indexed="81"/>
            <rFont val="MS P ゴシック"/>
            <family val="3"/>
            <charset val="128"/>
          </rPr>
          <t>加算を取得する前年の１～12月の実績を入力してください。</t>
        </r>
      </text>
    </comment>
    <comment ref="AK54" authorId="0" shapeId="0">
      <text>
        <r>
          <rPr>
            <b/>
            <sz val="10"/>
            <color indexed="81"/>
            <rFont val="MS P ゴシック"/>
            <family val="3"/>
            <charset val="128"/>
          </rPr>
          <t>加算を取得する前年の１～12月の実績を入力してください。</t>
        </r>
      </text>
    </comment>
    <comment ref="AK55" authorId="0" shapeId="0">
      <text>
        <r>
          <rPr>
            <b/>
            <sz val="10"/>
            <color indexed="81"/>
            <rFont val="MS P ゴシック"/>
            <family val="3"/>
            <charset val="128"/>
          </rPr>
          <t>加算を取得する前年の１～12月の実績を入力してください。</t>
        </r>
      </text>
    </comment>
    <comment ref="AK56" authorId="0" shapeId="0">
      <text>
        <r>
          <rPr>
            <b/>
            <sz val="10"/>
            <color indexed="81"/>
            <rFont val="MS P ゴシック"/>
            <family val="3"/>
            <charset val="128"/>
          </rPr>
          <t>加算を取得する前年の１～12月の実績を入力してください。</t>
        </r>
      </text>
    </comment>
    <comment ref="AN65" authorId="1" shapeId="0">
      <text>
        <r>
          <rPr>
            <b/>
            <sz val="9"/>
            <color indexed="81"/>
            <rFont val="MS P ゴシック"/>
            <family val="3"/>
            <charset val="128"/>
          </rPr>
          <t>当該事業所（法人）で設定するグループ毎の配分比率を入力して下さい。</t>
        </r>
      </text>
    </comment>
    <comment ref="S68" authorId="1" shapeId="0">
      <text>
        <r>
          <rPr>
            <b/>
            <sz val="10"/>
            <color indexed="81"/>
            <rFont val="MS P ゴシック"/>
            <family val="3"/>
            <charset val="128"/>
          </rPr>
          <t>上記のいずれの配分方法にも当てはまらない場合は、当該事業所（法人）におけるグループ毎の配分額を記入して下さい。</t>
        </r>
      </text>
    </comment>
    <comment ref="AK88" authorId="0" shapeId="0">
      <text>
        <r>
          <rPr>
            <b/>
            <sz val="10"/>
            <color indexed="81"/>
            <rFont val="MS P ゴシック"/>
            <family val="3"/>
            <charset val="128"/>
          </rPr>
          <t>継続申請の場合、必要事項を記載した上で、前年度に提出した計画書の内容と変更がない場合は「変更なし」にチェックをしてください。</t>
        </r>
      </text>
    </comment>
    <comment ref="L96" authorId="1" shapeId="0">
      <text>
        <r>
          <rPr>
            <sz val="9"/>
            <color indexed="81"/>
            <rFont val="MS P ゴシック"/>
            <family val="3"/>
            <charset val="128"/>
          </rPr>
          <t>ドロップダウンリストから選択できます。</t>
        </r>
      </text>
    </comment>
    <comment ref="AK99" authorId="0" shapeId="0">
      <text>
        <r>
          <rPr>
            <b/>
            <sz val="10"/>
            <color indexed="81"/>
            <rFont val="MS P ゴシック"/>
            <family val="3"/>
            <charset val="128"/>
          </rPr>
          <t>継続申請の場合、必要事項を記載した上で、前年度に提出した計画書の内容と変更がない場合は「変更なし」にチェックをしてください。</t>
        </r>
      </text>
    </comment>
    <comment ref="AK122" authorId="0" shapeId="0">
      <text>
        <r>
          <rPr>
            <b/>
            <sz val="10"/>
            <color indexed="81"/>
            <rFont val="MS P ゴシック"/>
            <family val="3"/>
            <charset val="128"/>
          </rPr>
          <t>継続申請の場合、必要事項を記載した上で、前年度に提出した計画書の内容と変更がない場合は「変更なし」にチェックをしてください。</t>
        </r>
      </text>
    </comment>
    <comment ref="AK147" authorId="0" shapeId="0">
      <text>
        <r>
          <rPr>
            <b/>
            <sz val="10"/>
            <color indexed="81"/>
            <rFont val="MS P ゴシック"/>
            <family val="3"/>
            <charset val="128"/>
          </rPr>
          <t>継続申請の場合、必要事項を記載した上で、前年度に提出した計画書の内容と変更がない場合は「変更なし」にチェックをしてください。</t>
        </r>
      </text>
    </comment>
    <comment ref="AK174" authorId="0" shapeId="0">
      <text>
        <r>
          <rPr>
            <b/>
            <sz val="10"/>
            <color indexed="81"/>
            <rFont val="MS P ゴシック"/>
            <family val="3"/>
            <charset val="128"/>
          </rPr>
          <t>継続申請の場合、必要事項を記載した上で、前年度に提出した計画書の内容と変更がない場合は「変更なし」にチェックをしてください。</t>
        </r>
      </text>
    </comment>
    <comment ref="AK176" authorId="0" shapeId="0">
      <text>
        <r>
          <rPr>
            <b/>
            <sz val="10"/>
            <color indexed="81"/>
            <rFont val="MS P ゴシック"/>
            <family val="3"/>
            <charset val="128"/>
          </rPr>
          <t>該当する周知方法をチェックしてください。今後の掲載を予定している場合には、「掲載予定」又は「予定」にチェックしてください。</t>
        </r>
      </text>
    </comment>
  </commentList>
</comments>
</file>

<file path=xl/comments2.xml><?xml version="1.0" encoding="utf-8"?>
<comments xmlns="http://schemas.openxmlformats.org/spreadsheetml/2006/main">
  <authors>
    <author>厚生労働省ネットワークシステム</author>
  </authors>
  <commentList>
    <comment ref="S9" authorId="0" shapeId="0">
      <text>
        <r>
          <rPr>
            <b/>
            <sz val="10"/>
            <color indexed="81"/>
            <rFont val="MS P ゴシック"/>
            <family val="3"/>
            <charset val="128"/>
          </rPr>
          <t>新規：処遇改善加算を新たに算定
継続：現在の加算区分を継続
区分変更：加算Ⅱ→加算Ⅰ　等</t>
        </r>
      </text>
    </comment>
  </commentList>
</comments>
</file>

<file path=xl/comments3.xml><?xml version="1.0" encoding="utf-8"?>
<comments xmlns="http://schemas.openxmlformats.org/spreadsheetml/2006/main">
  <authors>
    <author>厚生労働省ネットワークシステム</author>
  </authors>
  <commentList>
    <comment ref="S9" authorId="0" shapeId="0">
      <text>
        <r>
          <rPr>
            <b/>
            <sz val="10"/>
            <color indexed="81"/>
            <rFont val="MS P ゴシック"/>
            <family val="3"/>
            <charset val="128"/>
          </rPr>
          <t>新規：特定加算を新たに算定
継続：現在の特定加算区分を継続
区分変更：特定加算Ⅱ→特定加算Ⅰ　等</t>
        </r>
      </text>
    </comment>
  </commentList>
</comments>
</file>

<file path=xl/sharedStrings.xml><?xml version="1.0" encoding="utf-8"?>
<sst xmlns="http://schemas.openxmlformats.org/spreadsheetml/2006/main" count="2123" uniqueCount="462">
  <si>
    <t>電話番号</t>
    <rPh sb="0" eb="2">
      <t>デンワ</t>
    </rPh>
    <rPh sb="2" eb="4">
      <t>バンゴウ</t>
    </rPh>
    <phoneticPr fontId="7"/>
  </si>
  <si>
    <t>FAX番号</t>
    <rPh sb="3" eb="5">
      <t>バンゴウ</t>
    </rPh>
    <phoneticPr fontId="7"/>
  </si>
  <si>
    <t>円</t>
    <rPh sb="0" eb="1">
      <t>エン</t>
    </rPh>
    <phoneticPr fontId="7"/>
  </si>
  <si>
    <t>日</t>
    <rPh sb="0" eb="1">
      <t>ニチ</t>
    </rPh>
    <phoneticPr fontId="7"/>
  </si>
  <si>
    <t>月</t>
    <rPh sb="0" eb="1">
      <t>ゲツ</t>
    </rPh>
    <phoneticPr fontId="7"/>
  </si>
  <si>
    <t>年</t>
    <rPh sb="0" eb="1">
      <t>ネン</t>
    </rPh>
    <phoneticPr fontId="7"/>
  </si>
  <si>
    <t>法人名</t>
    <rPh sb="0" eb="2">
      <t>ホウジン</t>
    </rPh>
    <rPh sb="2" eb="3">
      <t>メイ</t>
    </rPh>
    <phoneticPr fontId="7"/>
  </si>
  <si>
    <t>介護保険事業所番号</t>
    <rPh sb="0" eb="2">
      <t>カイゴ</t>
    </rPh>
    <rPh sb="2" eb="4">
      <t>ホケン</t>
    </rPh>
    <rPh sb="4" eb="7">
      <t>ジギョウショ</t>
    </rPh>
    <rPh sb="7" eb="9">
      <t>バンゴウ</t>
    </rPh>
    <phoneticPr fontId="7"/>
  </si>
  <si>
    <t>〒</t>
    <phoneticPr fontId="7"/>
  </si>
  <si>
    <t>フリガナ</t>
    <phoneticPr fontId="7"/>
  </si>
  <si>
    <t>①</t>
    <phoneticPr fontId="7"/>
  </si>
  <si>
    <t>②</t>
    <phoneticPr fontId="7"/>
  </si>
  <si>
    <t>年</t>
    <phoneticPr fontId="7"/>
  </si>
  <si>
    <t>月</t>
    <phoneticPr fontId="7"/>
  </si>
  <si>
    <t>～</t>
    <phoneticPr fontId="7"/>
  </si>
  <si>
    <t>⑤</t>
    <phoneticPr fontId="7"/>
  </si>
  <si>
    <t>賃金改善実施期間</t>
    <phoneticPr fontId="7"/>
  </si>
  <si>
    <t>月</t>
    <rPh sb="0" eb="1">
      <t>ツキ</t>
    </rPh>
    <phoneticPr fontId="7"/>
  </si>
  <si>
    <t>⑦</t>
    <phoneticPr fontId="7"/>
  </si>
  <si>
    <t>.</t>
    <phoneticPr fontId="7"/>
  </si>
  <si>
    <t>資質の向上</t>
    <rPh sb="0" eb="2">
      <t>シシツ</t>
    </rPh>
    <rPh sb="3" eb="5">
      <t>コウジョウ</t>
    </rPh>
    <phoneticPr fontId="7"/>
  </si>
  <si>
    <t>年度）</t>
    <phoneticPr fontId="7"/>
  </si>
  <si>
    <t>夜間対応型訪問介護</t>
  </si>
  <si>
    <t>地域密着型通所介護</t>
  </si>
  <si>
    <t>地域密着型特定施設入居者生活介護</t>
  </si>
  <si>
    <t>地域密着型介護老人福祉施設</t>
  </si>
  <si>
    <t>看護小規模多機能型居宅介護</t>
    <rPh sb="0" eb="13">
      <t>カンゴ</t>
    </rPh>
    <phoneticPr fontId="7"/>
  </si>
  <si>
    <t>介護老人福祉施設</t>
    <rPh sb="0" eb="2">
      <t>カイゴ</t>
    </rPh>
    <rPh sb="2" eb="4">
      <t>ロウジン</t>
    </rPh>
    <rPh sb="4" eb="6">
      <t>フクシ</t>
    </rPh>
    <rPh sb="6" eb="8">
      <t>シセツ</t>
    </rPh>
    <phoneticPr fontId="7"/>
  </si>
  <si>
    <t>介護老人保健施設</t>
    <rPh sb="0" eb="8">
      <t>ロウケン</t>
    </rPh>
    <phoneticPr fontId="7"/>
  </si>
  <si>
    <t>介護療養型医療施設</t>
    <rPh sb="0" eb="9">
      <t>カイゴ</t>
    </rPh>
    <phoneticPr fontId="7"/>
  </si>
  <si>
    <t>④</t>
    <phoneticPr fontId="7"/>
  </si>
  <si>
    <t>その他</t>
  </si>
  <si>
    <t>賃金改善を行う給与項目中、「手当」の考え方</t>
    <rPh sb="0" eb="2">
      <t>チンギン</t>
    </rPh>
    <rPh sb="2" eb="4">
      <t>カイゼン</t>
    </rPh>
    <rPh sb="5" eb="6">
      <t>オコナ</t>
    </rPh>
    <rPh sb="7" eb="9">
      <t>キュウヨ</t>
    </rPh>
    <rPh sb="9" eb="11">
      <t>コウモク</t>
    </rPh>
    <rPh sb="11" eb="12">
      <t>ナカ</t>
    </rPh>
    <rPh sb="14" eb="16">
      <t>テアテ</t>
    </rPh>
    <rPh sb="18" eb="19">
      <t>カンガ</t>
    </rPh>
    <rPh sb="20" eb="21">
      <t>カタ</t>
    </rPh>
    <phoneticPr fontId="7"/>
  </si>
  <si>
    <t>　　　　</t>
    <phoneticPr fontId="7"/>
  </si>
  <si>
    <t>（本加算額の賃金改善対象にできる「手当」とは）</t>
    <rPh sb="1" eb="2">
      <t>ホン</t>
    </rPh>
    <rPh sb="2" eb="4">
      <t>カサン</t>
    </rPh>
    <rPh sb="4" eb="5">
      <t>ガク</t>
    </rPh>
    <rPh sb="6" eb="8">
      <t>チンギン</t>
    </rPh>
    <rPh sb="8" eb="10">
      <t>カイゼン</t>
    </rPh>
    <rPh sb="10" eb="12">
      <t>タイショウ</t>
    </rPh>
    <rPh sb="17" eb="19">
      <t>テアテ</t>
    </rPh>
    <phoneticPr fontId="7"/>
  </si>
  <si>
    <t>　　　　　(※退職手当  ・ 研修手当には充当できません）</t>
    <phoneticPr fontId="7"/>
  </si>
  <si>
    <r>
      <rPr>
        <b/>
        <sz val="9"/>
        <rFont val="ＭＳ Ｐゴシック"/>
        <family val="3"/>
        <charset val="128"/>
      </rPr>
      <t>Ｑ　「移動手当」　「待機手当」　「会議手当」</t>
    </r>
    <r>
      <rPr>
        <sz val="9"/>
        <rFont val="ＭＳ Ｐゴシック"/>
        <family val="3"/>
        <charset val="128"/>
      </rPr>
      <t>は処遇改善加算額の賃金改善対象となるか。</t>
    </r>
    <rPh sb="3" eb="5">
      <t>イドウ</t>
    </rPh>
    <rPh sb="5" eb="7">
      <t>テアテ</t>
    </rPh>
    <rPh sb="10" eb="12">
      <t>タイキ</t>
    </rPh>
    <rPh sb="12" eb="14">
      <t>テアテ</t>
    </rPh>
    <rPh sb="17" eb="19">
      <t>カイギ</t>
    </rPh>
    <rPh sb="19" eb="21">
      <t>テアテ</t>
    </rPh>
    <rPh sb="23" eb="25">
      <t>ショグウ</t>
    </rPh>
    <rPh sb="25" eb="27">
      <t>カイゼン</t>
    </rPh>
    <rPh sb="27" eb="30">
      <t>カサンガク</t>
    </rPh>
    <rPh sb="31" eb="33">
      <t>チンギン</t>
    </rPh>
    <rPh sb="33" eb="35">
      <t>カイゼン</t>
    </rPh>
    <rPh sb="35" eb="37">
      <t>タイショウ</t>
    </rPh>
    <phoneticPr fontId="7"/>
  </si>
  <si>
    <t>Ａ　移動時間、業務報告書等の作成時間、待機時間、会議への参加時間等は労働時間に該当し、通常の賃金の支払いが必要です。
労働基準法に基づく通常の賃金に上乗せする「手当」を支払う計画であれば、本加算の支給対象と考えられます。</t>
    <rPh sb="2" eb="4">
      <t>イドウ</t>
    </rPh>
    <rPh sb="4" eb="6">
      <t>ジカン</t>
    </rPh>
    <rPh sb="7" eb="9">
      <t>ギョウム</t>
    </rPh>
    <rPh sb="9" eb="11">
      <t>ホウコク</t>
    </rPh>
    <rPh sb="11" eb="12">
      <t>ショ</t>
    </rPh>
    <rPh sb="12" eb="13">
      <t>トウ</t>
    </rPh>
    <rPh sb="14" eb="16">
      <t>サクセイ</t>
    </rPh>
    <rPh sb="16" eb="18">
      <t>ジカン</t>
    </rPh>
    <rPh sb="19" eb="21">
      <t>タイキ</t>
    </rPh>
    <rPh sb="21" eb="23">
      <t>ジカン</t>
    </rPh>
    <rPh sb="24" eb="26">
      <t>カイギ</t>
    </rPh>
    <rPh sb="28" eb="30">
      <t>サンカ</t>
    </rPh>
    <rPh sb="30" eb="32">
      <t>ジカン</t>
    </rPh>
    <rPh sb="32" eb="33">
      <t>トウ</t>
    </rPh>
    <rPh sb="34" eb="36">
      <t>ロウドウ</t>
    </rPh>
    <rPh sb="36" eb="38">
      <t>ジカン</t>
    </rPh>
    <rPh sb="39" eb="41">
      <t>ガイトウ</t>
    </rPh>
    <rPh sb="43" eb="45">
      <t>ツウジョウ</t>
    </rPh>
    <rPh sb="46" eb="48">
      <t>チンギン</t>
    </rPh>
    <rPh sb="49" eb="51">
      <t>シハラ</t>
    </rPh>
    <rPh sb="53" eb="55">
      <t>ヒツヨウ</t>
    </rPh>
    <rPh sb="59" eb="61">
      <t>ロウドウ</t>
    </rPh>
    <rPh sb="61" eb="64">
      <t>キジュンホウ</t>
    </rPh>
    <rPh sb="65" eb="66">
      <t>モト</t>
    </rPh>
    <rPh sb="68" eb="70">
      <t>ツウジョウ</t>
    </rPh>
    <rPh sb="71" eb="73">
      <t>チンギン</t>
    </rPh>
    <rPh sb="74" eb="76">
      <t>ウワノ</t>
    </rPh>
    <rPh sb="80" eb="82">
      <t>テアテ</t>
    </rPh>
    <rPh sb="84" eb="86">
      <t>シハラ</t>
    </rPh>
    <rPh sb="87" eb="89">
      <t>ケイカク</t>
    </rPh>
    <rPh sb="94" eb="95">
      <t>ホン</t>
    </rPh>
    <rPh sb="95" eb="97">
      <t>カサン</t>
    </rPh>
    <rPh sb="98" eb="100">
      <t>シキュウ</t>
    </rPh>
    <rPh sb="100" eb="102">
      <t>タイショウ</t>
    </rPh>
    <rPh sb="103" eb="104">
      <t>カンガ</t>
    </rPh>
    <phoneticPr fontId="7"/>
  </si>
  <si>
    <t xml:space="preserve">平成２７年度より対象外。
※資格取得に係わる費用は、加算に充てることは出来ません。対象外です。
「平成２７年度介護報酬改定に関するＱ＆Ａ（ｖｏｌ.2）（平成２７年４月３０日）」
問４２参照。
</t>
    <phoneticPr fontId="7"/>
  </si>
  <si>
    <t>※研修手当　　</t>
    <phoneticPr fontId="7"/>
  </si>
  <si>
    <t>【労働基準法】　労働時間の考え方</t>
    <rPh sb="1" eb="3">
      <t>ロウドウ</t>
    </rPh>
    <rPh sb="3" eb="5">
      <t>キジュン</t>
    </rPh>
    <rPh sb="5" eb="6">
      <t>ホウ</t>
    </rPh>
    <rPh sb="8" eb="10">
      <t>ロウドウ</t>
    </rPh>
    <rPh sb="10" eb="12">
      <t>ジカン</t>
    </rPh>
    <rPh sb="13" eb="14">
      <t>カンガ</t>
    </rPh>
    <rPh sb="15" eb="16">
      <t>カタ</t>
    </rPh>
    <phoneticPr fontId="7"/>
  </si>
  <si>
    <t>使用者の指揮監督のもとにある時間をいい、サービスを提供している時間に限るものではなく、</t>
    <rPh sb="0" eb="2">
      <t>シヨウ</t>
    </rPh>
    <rPh sb="2" eb="3">
      <t>シャ</t>
    </rPh>
    <rPh sb="4" eb="6">
      <t>シキ</t>
    </rPh>
    <rPh sb="6" eb="8">
      <t>カントク</t>
    </rPh>
    <rPh sb="14" eb="16">
      <t>ジカン</t>
    </rPh>
    <rPh sb="25" eb="27">
      <t>テイキョウ</t>
    </rPh>
    <rPh sb="31" eb="33">
      <t>ジカン</t>
    </rPh>
    <rPh sb="34" eb="35">
      <t>カギ</t>
    </rPh>
    <phoneticPr fontId="7"/>
  </si>
  <si>
    <t>次のような時間も労働時間として適正に把握、管理する必要があります。</t>
    <phoneticPr fontId="7"/>
  </si>
  <si>
    <t>・移動時間、業務報告書等の作成時間、待機時間、会議時間等</t>
    <rPh sb="1" eb="3">
      <t>イドウ</t>
    </rPh>
    <rPh sb="3" eb="5">
      <t>ジカン</t>
    </rPh>
    <rPh sb="6" eb="8">
      <t>ギョウム</t>
    </rPh>
    <rPh sb="8" eb="11">
      <t>ホウコクショ</t>
    </rPh>
    <rPh sb="11" eb="12">
      <t>トウ</t>
    </rPh>
    <rPh sb="13" eb="15">
      <t>サクセイ</t>
    </rPh>
    <rPh sb="15" eb="17">
      <t>ジカン</t>
    </rPh>
    <rPh sb="18" eb="20">
      <t>タイキ</t>
    </rPh>
    <rPh sb="20" eb="22">
      <t>ジカン</t>
    </rPh>
    <rPh sb="23" eb="25">
      <t>カイギ</t>
    </rPh>
    <rPh sb="25" eb="27">
      <t>ジカン</t>
    </rPh>
    <rPh sb="27" eb="28">
      <t>トウ</t>
    </rPh>
    <phoneticPr fontId="7"/>
  </si>
  <si>
    <r>
      <rPr>
        <b/>
        <sz val="9"/>
        <rFont val="ＭＳ Ｐゴシック"/>
        <family val="3"/>
        <charset val="128"/>
      </rPr>
      <t>〇移動時間</t>
    </r>
    <r>
      <rPr>
        <sz val="9"/>
        <rFont val="ＭＳ Ｐゴシック"/>
        <family val="3"/>
        <charset val="128"/>
      </rPr>
      <t xml:space="preserve">
使用者が業務に従事するために必要な移動を命じ、当該時間の自由利用が労働者に認められてない場合は、労働時間に該当し、賃金の支払いが必要になります。
※なお、労働者が利用者宅へ「直行」する場合、労働者の自宅から利用者宅までの時間は「通勤時間」とされ、ここでいう「移動時間（労働時間）には該当しません。</t>
    </r>
    <rPh sb="1" eb="3">
      <t>イドウ</t>
    </rPh>
    <rPh sb="3" eb="5">
      <t>ジカン</t>
    </rPh>
    <rPh sb="6" eb="9">
      <t>シヨウシャ</t>
    </rPh>
    <rPh sb="10" eb="12">
      <t>ギョウム</t>
    </rPh>
    <rPh sb="13" eb="15">
      <t>ジュウジ</t>
    </rPh>
    <rPh sb="20" eb="22">
      <t>ヒツヨウ</t>
    </rPh>
    <rPh sb="23" eb="25">
      <t>イドウ</t>
    </rPh>
    <rPh sb="26" eb="27">
      <t>メイ</t>
    </rPh>
    <rPh sb="29" eb="31">
      <t>トウガイ</t>
    </rPh>
    <rPh sb="31" eb="33">
      <t>ジカン</t>
    </rPh>
    <rPh sb="34" eb="36">
      <t>ジユウ</t>
    </rPh>
    <rPh sb="36" eb="38">
      <t>リヨウ</t>
    </rPh>
    <rPh sb="39" eb="42">
      <t>ロウドウシャ</t>
    </rPh>
    <rPh sb="43" eb="44">
      <t>ミト</t>
    </rPh>
    <rPh sb="50" eb="52">
      <t>バアイ</t>
    </rPh>
    <rPh sb="54" eb="56">
      <t>ロウドウ</t>
    </rPh>
    <rPh sb="56" eb="58">
      <t>ジカン</t>
    </rPh>
    <rPh sb="59" eb="61">
      <t>ガイトウ</t>
    </rPh>
    <rPh sb="63" eb="65">
      <t>チンギン</t>
    </rPh>
    <rPh sb="66" eb="68">
      <t>シハラ</t>
    </rPh>
    <rPh sb="70" eb="72">
      <t>ヒツヨウ</t>
    </rPh>
    <rPh sb="83" eb="86">
      <t>ロウドウシャ</t>
    </rPh>
    <rPh sb="87" eb="89">
      <t>リヨウ</t>
    </rPh>
    <rPh sb="89" eb="90">
      <t>シャ</t>
    </rPh>
    <rPh sb="90" eb="91">
      <t>タク</t>
    </rPh>
    <rPh sb="93" eb="95">
      <t>チョッコウ</t>
    </rPh>
    <rPh sb="98" eb="100">
      <t>バアイ</t>
    </rPh>
    <rPh sb="101" eb="104">
      <t>ロウドウシャ</t>
    </rPh>
    <rPh sb="105" eb="107">
      <t>ジタク</t>
    </rPh>
    <rPh sb="109" eb="112">
      <t>リヨウシャ</t>
    </rPh>
    <rPh sb="112" eb="113">
      <t>タク</t>
    </rPh>
    <rPh sb="116" eb="118">
      <t>ジカン</t>
    </rPh>
    <rPh sb="120" eb="122">
      <t>ツウキン</t>
    </rPh>
    <rPh sb="122" eb="124">
      <t>ジカン</t>
    </rPh>
    <rPh sb="135" eb="137">
      <t>イドウ</t>
    </rPh>
    <rPh sb="137" eb="139">
      <t>ジカン</t>
    </rPh>
    <rPh sb="140" eb="142">
      <t>ロウドウ</t>
    </rPh>
    <rPh sb="142" eb="144">
      <t>ジカン</t>
    </rPh>
    <rPh sb="147" eb="149">
      <t>ガイトウ</t>
    </rPh>
    <phoneticPr fontId="7"/>
  </si>
  <si>
    <r>
      <rPr>
        <b/>
        <sz val="9"/>
        <rFont val="ＭＳ Ｐゴシック"/>
        <family val="3"/>
        <charset val="128"/>
      </rPr>
      <t>〇業務報告書等の作成時間</t>
    </r>
    <r>
      <rPr>
        <sz val="9"/>
        <rFont val="ＭＳ Ｐゴシック"/>
        <family val="3"/>
        <charset val="128"/>
      </rPr>
      <t xml:space="preserve">
その作成が介護保険制度や業務規程等により業務上義務づけられているものであって、使用者の指揮監督に基づき、事業所や利用者宅において作成している場合には、労働時間に該当し賃金の支払いが必要となります。
</t>
    </r>
    <rPh sb="1" eb="3">
      <t>ギョウム</t>
    </rPh>
    <rPh sb="3" eb="6">
      <t>ホウコクショ</t>
    </rPh>
    <rPh sb="6" eb="7">
      <t>トウ</t>
    </rPh>
    <rPh sb="8" eb="10">
      <t>サクセイ</t>
    </rPh>
    <rPh sb="10" eb="12">
      <t>ジカン</t>
    </rPh>
    <rPh sb="15" eb="17">
      <t>サクセイ</t>
    </rPh>
    <rPh sb="18" eb="20">
      <t>カイゴ</t>
    </rPh>
    <rPh sb="20" eb="22">
      <t>ホケン</t>
    </rPh>
    <rPh sb="22" eb="24">
      <t>セイド</t>
    </rPh>
    <rPh sb="25" eb="27">
      <t>ギョウム</t>
    </rPh>
    <rPh sb="27" eb="29">
      <t>キテイ</t>
    </rPh>
    <rPh sb="29" eb="30">
      <t>トウ</t>
    </rPh>
    <rPh sb="33" eb="35">
      <t>ギョウム</t>
    </rPh>
    <rPh sb="35" eb="36">
      <t>ウエ</t>
    </rPh>
    <rPh sb="36" eb="38">
      <t>ギム</t>
    </rPh>
    <rPh sb="52" eb="55">
      <t>シヨウシャ</t>
    </rPh>
    <rPh sb="56" eb="58">
      <t>シキ</t>
    </rPh>
    <rPh sb="58" eb="60">
      <t>カントク</t>
    </rPh>
    <rPh sb="61" eb="62">
      <t>モト</t>
    </rPh>
    <rPh sb="65" eb="68">
      <t>ジギョウショ</t>
    </rPh>
    <rPh sb="69" eb="71">
      <t>リヨウ</t>
    </rPh>
    <rPh sb="71" eb="72">
      <t>シャ</t>
    </rPh>
    <rPh sb="72" eb="73">
      <t>タク</t>
    </rPh>
    <rPh sb="77" eb="79">
      <t>サクセイ</t>
    </rPh>
    <rPh sb="83" eb="85">
      <t>バアイ</t>
    </rPh>
    <rPh sb="88" eb="90">
      <t>ロウドウ</t>
    </rPh>
    <rPh sb="90" eb="92">
      <t>ジカン</t>
    </rPh>
    <rPh sb="93" eb="95">
      <t>ガイトウ</t>
    </rPh>
    <rPh sb="96" eb="98">
      <t>チンギン</t>
    </rPh>
    <rPh sb="99" eb="101">
      <t>シハラ</t>
    </rPh>
    <rPh sb="103" eb="105">
      <t>ヒツヨウ</t>
    </rPh>
    <phoneticPr fontId="7"/>
  </si>
  <si>
    <r>
      <rPr>
        <b/>
        <sz val="9"/>
        <rFont val="ＭＳ Ｐゴシック"/>
        <family val="3"/>
        <charset val="128"/>
      </rPr>
      <t>〇待機時間</t>
    </r>
    <r>
      <rPr>
        <sz val="9"/>
        <rFont val="ＭＳ Ｐゴシック"/>
        <family val="3"/>
        <charset val="128"/>
      </rPr>
      <t xml:space="preserve">
使用者が急な需要等に対応するため事業所等において待機を命じ、当該時間の自由利用が労働者に保障されていない場合、労働時間に該当し、賃金の支払いが必要となります。</t>
    </r>
    <rPh sb="1" eb="3">
      <t>タイキ</t>
    </rPh>
    <rPh sb="3" eb="5">
      <t>ジカン</t>
    </rPh>
    <rPh sb="6" eb="9">
      <t>シヨウシャ</t>
    </rPh>
    <rPh sb="10" eb="11">
      <t>キュウ</t>
    </rPh>
    <rPh sb="12" eb="14">
      <t>ジュヨウ</t>
    </rPh>
    <rPh sb="14" eb="15">
      <t>トウ</t>
    </rPh>
    <rPh sb="16" eb="18">
      <t>タイオウ</t>
    </rPh>
    <rPh sb="22" eb="24">
      <t>ジギョウ</t>
    </rPh>
    <rPh sb="24" eb="25">
      <t>ショ</t>
    </rPh>
    <rPh sb="25" eb="26">
      <t>トウ</t>
    </rPh>
    <rPh sb="30" eb="32">
      <t>タイキ</t>
    </rPh>
    <rPh sb="33" eb="34">
      <t>メイ</t>
    </rPh>
    <rPh sb="36" eb="38">
      <t>トウガイ</t>
    </rPh>
    <rPh sb="38" eb="40">
      <t>ジカン</t>
    </rPh>
    <rPh sb="41" eb="43">
      <t>ジユウ</t>
    </rPh>
    <rPh sb="43" eb="45">
      <t>リヨウ</t>
    </rPh>
    <rPh sb="46" eb="49">
      <t>ロウドウシャ</t>
    </rPh>
    <rPh sb="50" eb="52">
      <t>ホショウ</t>
    </rPh>
    <rPh sb="58" eb="60">
      <t>バアイ</t>
    </rPh>
    <rPh sb="61" eb="63">
      <t>ロウドウ</t>
    </rPh>
    <rPh sb="63" eb="65">
      <t>ジカン</t>
    </rPh>
    <rPh sb="66" eb="68">
      <t>ガイトウ</t>
    </rPh>
    <rPh sb="70" eb="72">
      <t>チンギン</t>
    </rPh>
    <rPh sb="73" eb="75">
      <t>シハラ</t>
    </rPh>
    <rPh sb="77" eb="79">
      <t>ヒツヨウ</t>
    </rPh>
    <phoneticPr fontId="7"/>
  </si>
  <si>
    <r>
      <rPr>
        <b/>
        <sz val="9"/>
        <rFont val="ＭＳ Ｐゴシック"/>
        <family val="3"/>
        <charset val="128"/>
      </rPr>
      <t>〇会議時間</t>
    </r>
    <r>
      <rPr>
        <sz val="9"/>
        <rFont val="ＭＳ Ｐゴシック"/>
        <family val="3"/>
        <charset val="128"/>
      </rPr>
      <t xml:space="preserve">
使用者の指示に基づき行われる場合は労働時間に該当し、明示の指示がない場合でも、会議に出席しないことに対する制裁等の不利益な取扱いがある場合、会議等内容と業務の関連性が強く、参加しないことにより本人の業務に具体的に支障が生ずるなど実質的に使用者からの出席の強制があると認められる場合等は、労働時間に該当し賃金の支払いが必要となります。</t>
    </r>
    <rPh sb="1" eb="3">
      <t>カイギ</t>
    </rPh>
    <rPh sb="3" eb="5">
      <t>ジカン</t>
    </rPh>
    <rPh sb="6" eb="8">
      <t>シヨウ</t>
    </rPh>
    <rPh sb="8" eb="9">
      <t>シャ</t>
    </rPh>
    <rPh sb="10" eb="12">
      <t>シジ</t>
    </rPh>
    <rPh sb="13" eb="14">
      <t>モト</t>
    </rPh>
    <rPh sb="16" eb="17">
      <t>オコナ</t>
    </rPh>
    <rPh sb="20" eb="22">
      <t>バアイ</t>
    </rPh>
    <rPh sb="23" eb="25">
      <t>ロウドウ</t>
    </rPh>
    <rPh sb="25" eb="27">
      <t>ジカン</t>
    </rPh>
    <rPh sb="28" eb="30">
      <t>ガイトウ</t>
    </rPh>
    <rPh sb="32" eb="34">
      <t>メイジ</t>
    </rPh>
    <rPh sb="35" eb="37">
      <t>シジ</t>
    </rPh>
    <rPh sb="40" eb="42">
      <t>バアイ</t>
    </rPh>
    <rPh sb="45" eb="47">
      <t>カイギ</t>
    </rPh>
    <rPh sb="48" eb="50">
      <t>シュッセキ</t>
    </rPh>
    <rPh sb="56" eb="57">
      <t>タイ</t>
    </rPh>
    <rPh sb="59" eb="61">
      <t>セイサイ</t>
    </rPh>
    <rPh sb="61" eb="62">
      <t>トウ</t>
    </rPh>
    <rPh sb="63" eb="66">
      <t>フリエキ</t>
    </rPh>
    <rPh sb="67" eb="68">
      <t>トリ</t>
    </rPh>
    <rPh sb="68" eb="69">
      <t>アツカ</t>
    </rPh>
    <rPh sb="73" eb="75">
      <t>バアイ</t>
    </rPh>
    <rPh sb="76" eb="78">
      <t>カイギ</t>
    </rPh>
    <rPh sb="78" eb="79">
      <t>トウ</t>
    </rPh>
    <rPh sb="79" eb="81">
      <t>ナイヨウ</t>
    </rPh>
    <rPh sb="82" eb="84">
      <t>ギョウム</t>
    </rPh>
    <rPh sb="85" eb="88">
      <t>カンレンセイ</t>
    </rPh>
    <rPh sb="89" eb="90">
      <t>ツヨ</t>
    </rPh>
    <rPh sb="92" eb="94">
      <t>サンカ</t>
    </rPh>
    <rPh sb="102" eb="104">
      <t>ホンニン</t>
    </rPh>
    <rPh sb="105" eb="107">
      <t>ギョウム</t>
    </rPh>
    <rPh sb="108" eb="111">
      <t>グタイテキ</t>
    </rPh>
    <rPh sb="112" eb="114">
      <t>シショウ</t>
    </rPh>
    <rPh sb="115" eb="116">
      <t>ショウ</t>
    </rPh>
    <rPh sb="120" eb="123">
      <t>ジッシツテキ</t>
    </rPh>
    <rPh sb="124" eb="127">
      <t>シヨウシャ</t>
    </rPh>
    <rPh sb="130" eb="132">
      <t>シュッセキ</t>
    </rPh>
    <rPh sb="133" eb="135">
      <t>キョウセイ</t>
    </rPh>
    <rPh sb="139" eb="140">
      <t>ミト</t>
    </rPh>
    <rPh sb="144" eb="146">
      <t>バアイ</t>
    </rPh>
    <rPh sb="146" eb="147">
      <t>トウ</t>
    </rPh>
    <rPh sb="149" eb="151">
      <t>ロウドウ</t>
    </rPh>
    <rPh sb="151" eb="153">
      <t>ジカン</t>
    </rPh>
    <rPh sb="154" eb="156">
      <t>ガイトウ</t>
    </rPh>
    <rPh sb="157" eb="159">
      <t>チンギン</t>
    </rPh>
    <rPh sb="160" eb="162">
      <t>シハラ</t>
    </rPh>
    <rPh sb="164" eb="166">
      <t>ヒツヨウ</t>
    </rPh>
    <phoneticPr fontId="7"/>
  </si>
  <si>
    <r>
      <rPr>
        <b/>
        <sz val="9"/>
        <rFont val="ＭＳ Ｐゴシック"/>
        <family val="3"/>
        <charset val="128"/>
      </rPr>
      <t>Ｑ　「残業代」　「休日手当」　「夜勤手当」</t>
    </r>
    <r>
      <rPr>
        <sz val="9"/>
        <rFont val="ＭＳ Ｐゴシック"/>
        <family val="3"/>
        <charset val="128"/>
      </rPr>
      <t>は処遇改善加算の賃金改善対象となるか。</t>
    </r>
    <rPh sb="3" eb="6">
      <t>ザンギョウダイ</t>
    </rPh>
    <rPh sb="9" eb="11">
      <t>キュウジツ</t>
    </rPh>
    <rPh sb="16" eb="18">
      <t>ヤキン</t>
    </rPh>
    <phoneticPr fontId="7"/>
  </si>
  <si>
    <t xml:space="preserve">Ａ　使用者が時間外労働をさせた場合には、割増賃金の支払いが必要です。労働基準法に基づく割増賃金に上乗せする「手当」を支払う計画であれば、本加算金の支給対象と考えられます。
</t>
    <rPh sb="2" eb="5">
      <t>シヨウシャ</t>
    </rPh>
    <rPh sb="6" eb="9">
      <t>ジカンガイ</t>
    </rPh>
    <rPh sb="9" eb="11">
      <t>ロウドウ</t>
    </rPh>
    <rPh sb="15" eb="17">
      <t>バアイ</t>
    </rPh>
    <rPh sb="20" eb="22">
      <t>ワリマシ</t>
    </rPh>
    <rPh sb="22" eb="24">
      <t>チンギン</t>
    </rPh>
    <rPh sb="25" eb="27">
      <t>シハラ</t>
    </rPh>
    <rPh sb="29" eb="31">
      <t>ヒツヨウ</t>
    </rPh>
    <phoneticPr fontId="7"/>
  </si>
  <si>
    <t xml:space="preserve">       ※通所介護系サービスの夜勤（お泊りデイ）は、介護保険対象外のため賃金改善対象外となります。</t>
    <phoneticPr fontId="7"/>
  </si>
  <si>
    <t>【労働基準法】　時間外労働とは？</t>
    <rPh sb="1" eb="3">
      <t>ロウドウ</t>
    </rPh>
    <rPh sb="3" eb="5">
      <t>キジュン</t>
    </rPh>
    <rPh sb="5" eb="6">
      <t>ホウ</t>
    </rPh>
    <rPh sb="8" eb="10">
      <t>ジカン</t>
    </rPh>
    <rPh sb="10" eb="11">
      <t>ガイ</t>
    </rPh>
    <rPh sb="11" eb="13">
      <t>ロウドウ</t>
    </rPh>
    <phoneticPr fontId="7"/>
  </si>
  <si>
    <t>法定労働時間は、１日８時間、１週４０時間（一部の特例措置対象事業場について４４時間）と定められていますが、</t>
    <rPh sb="0" eb="2">
      <t>ホウテイ</t>
    </rPh>
    <rPh sb="2" eb="4">
      <t>ロウドウ</t>
    </rPh>
    <rPh sb="4" eb="6">
      <t>ジカン</t>
    </rPh>
    <rPh sb="9" eb="10">
      <t>ヒ</t>
    </rPh>
    <rPh sb="11" eb="13">
      <t>ジカン</t>
    </rPh>
    <rPh sb="15" eb="16">
      <t>シュウ</t>
    </rPh>
    <rPh sb="18" eb="20">
      <t>ジカン</t>
    </rPh>
    <rPh sb="21" eb="23">
      <t>イチブ</t>
    </rPh>
    <rPh sb="24" eb="26">
      <t>トクレイ</t>
    </rPh>
    <rPh sb="26" eb="27">
      <t>ソ</t>
    </rPh>
    <rPh sb="27" eb="28">
      <t>チ</t>
    </rPh>
    <rPh sb="28" eb="30">
      <t>タイショウ</t>
    </rPh>
    <rPh sb="30" eb="32">
      <t>ジギョウ</t>
    </rPh>
    <rPh sb="32" eb="33">
      <t>バ</t>
    </rPh>
    <rPh sb="39" eb="41">
      <t>ジカン</t>
    </rPh>
    <rPh sb="43" eb="44">
      <t>サダ</t>
    </rPh>
    <phoneticPr fontId="7"/>
  </si>
  <si>
    <t>変形労働時間制を採用する場合を除いてこの時間を超えて労働させる場合は時間外労働となります。</t>
    <phoneticPr fontId="7"/>
  </si>
  <si>
    <r>
      <rPr>
        <b/>
        <sz val="9"/>
        <rFont val="ＭＳ Ｐゴシック"/>
        <family val="3"/>
        <charset val="128"/>
      </rPr>
      <t>〇時間外・休日及び深夜の割増賃金</t>
    </r>
    <r>
      <rPr>
        <sz val="9"/>
        <rFont val="ＭＳ Ｐゴシック"/>
        <family val="3"/>
        <charset val="128"/>
      </rPr>
      <t xml:space="preserve">
時間外労働をさせた場合には、法定の割増賃金を支払わねばなりません。
・時間外、深夜（原則として午後１０時～午前５時）労働させた場合　⇒　２割５分以上
・法定休日に労働させた場合　⇒　３割５分以上</t>
    </r>
    <rPh sb="1" eb="4">
      <t>ジカンガイ</t>
    </rPh>
    <rPh sb="5" eb="7">
      <t>キュウジツ</t>
    </rPh>
    <rPh sb="7" eb="8">
      <t>オヨ</t>
    </rPh>
    <rPh sb="9" eb="11">
      <t>シンヤ</t>
    </rPh>
    <rPh sb="12" eb="14">
      <t>ワリマシ</t>
    </rPh>
    <rPh sb="14" eb="16">
      <t>チンギン</t>
    </rPh>
    <rPh sb="17" eb="20">
      <t>ジカンガイ</t>
    </rPh>
    <rPh sb="20" eb="22">
      <t>ロウドウ</t>
    </rPh>
    <rPh sb="26" eb="28">
      <t>バアイ</t>
    </rPh>
    <rPh sb="31" eb="33">
      <t>ホウテイ</t>
    </rPh>
    <rPh sb="34" eb="36">
      <t>ワリマシ</t>
    </rPh>
    <rPh sb="36" eb="38">
      <t>チンギン</t>
    </rPh>
    <rPh sb="39" eb="41">
      <t>シハラ</t>
    </rPh>
    <rPh sb="52" eb="55">
      <t>ジカンガイ</t>
    </rPh>
    <rPh sb="56" eb="58">
      <t>シンヤ</t>
    </rPh>
    <rPh sb="59" eb="61">
      <t>ゲンソク</t>
    </rPh>
    <rPh sb="64" eb="66">
      <t>ゴゴ</t>
    </rPh>
    <rPh sb="68" eb="69">
      <t>ジ</t>
    </rPh>
    <rPh sb="70" eb="72">
      <t>ゴゼン</t>
    </rPh>
    <rPh sb="73" eb="74">
      <t>ジ</t>
    </rPh>
    <rPh sb="75" eb="77">
      <t>ロウドウ</t>
    </rPh>
    <rPh sb="80" eb="82">
      <t>バアイ</t>
    </rPh>
    <rPh sb="86" eb="87">
      <t>ワリ</t>
    </rPh>
    <rPh sb="88" eb="89">
      <t>フン</t>
    </rPh>
    <rPh sb="89" eb="91">
      <t>イジョウ</t>
    </rPh>
    <rPh sb="93" eb="95">
      <t>ホウテイ</t>
    </rPh>
    <rPh sb="95" eb="97">
      <t>キュウジツ</t>
    </rPh>
    <rPh sb="98" eb="100">
      <t>ロウドウ</t>
    </rPh>
    <rPh sb="103" eb="105">
      <t>バアイ</t>
    </rPh>
    <phoneticPr fontId="7"/>
  </si>
  <si>
    <t>【労働基準法】　年次有給休暇の取得</t>
    <rPh sb="1" eb="3">
      <t>ロウドウ</t>
    </rPh>
    <rPh sb="3" eb="5">
      <t>キジュン</t>
    </rPh>
    <rPh sb="5" eb="6">
      <t>ホウ</t>
    </rPh>
    <rPh sb="8" eb="10">
      <t>ネンジ</t>
    </rPh>
    <rPh sb="10" eb="12">
      <t>ユウキュウ</t>
    </rPh>
    <rPh sb="12" eb="14">
      <t>キュウカ</t>
    </rPh>
    <rPh sb="15" eb="17">
      <t>シュトク</t>
    </rPh>
    <phoneticPr fontId="7"/>
  </si>
  <si>
    <t>労働者が６ヶ月間継続勤務し、その６ヶ月間の全労働日の８割以上を出勤した場合には、継続し、または分割した</t>
    <rPh sb="0" eb="3">
      <t>ロウドウシャ</t>
    </rPh>
    <rPh sb="6" eb="7">
      <t>ツキ</t>
    </rPh>
    <rPh sb="7" eb="8">
      <t>カン</t>
    </rPh>
    <rPh sb="8" eb="10">
      <t>ケイゾク</t>
    </rPh>
    <rPh sb="10" eb="12">
      <t>キンム</t>
    </rPh>
    <rPh sb="18" eb="19">
      <t>ツキ</t>
    </rPh>
    <rPh sb="19" eb="20">
      <t>カン</t>
    </rPh>
    <rPh sb="21" eb="22">
      <t>ゼン</t>
    </rPh>
    <rPh sb="22" eb="25">
      <t>ロウドウビ</t>
    </rPh>
    <rPh sb="27" eb="30">
      <t>ワリイジョウ</t>
    </rPh>
    <rPh sb="31" eb="33">
      <t>シュッキン</t>
    </rPh>
    <rPh sb="35" eb="37">
      <t>バアイ</t>
    </rPh>
    <rPh sb="40" eb="42">
      <t>ケイゾク</t>
    </rPh>
    <rPh sb="47" eb="49">
      <t>ブンカツ</t>
    </rPh>
    <phoneticPr fontId="7"/>
  </si>
  <si>
    <t>１０労働日の有給休暇を与えなければなりません。（アルバイト、パート、嘱託等の場合も同様です。）</t>
    <rPh sb="34" eb="36">
      <t>ショクタク</t>
    </rPh>
    <rPh sb="36" eb="37">
      <t>トウ</t>
    </rPh>
    <rPh sb="38" eb="40">
      <t>バアイ</t>
    </rPh>
    <rPh sb="41" eb="43">
      <t>ドウヨウ</t>
    </rPh>
    <phoneticPr fontId="7"/>
  </si>
  <si>
    <r>
      <rPr>
        <b/>
        <sz val="9"/>
        <rFont val="ＭＳ Ｐゴシック"/>
        <family val="3"/>
        <charset val="128"/>
      </rPr>
      <t>Ｑ　「健康診断の費用」</t>
    </r>
    <r>
      <rPr>
        <sz val="9"/>
        <rFont val="ＭＳ Ｐゴシック"/>
        <family val="3"/>
        <charset val="128"/>
      </rPr>
      <t>は処遇改善加算の賃金改善対象となるか。</t>
    </r>
    <rPh sb="3" eb="5">
      <t>ケンコウ</t>
    </rPh>
    <rPh sb="5" eb="7">
      <t>シンダン</t>
    </rPh>
    <rPh sb="8" eb="10">
      <t>ヒヨウ</t>
    </rPh>
    <phoneticPr fontId="7"/>
  </si>
  <si>
    <t>Ａ　健康診断の費用については、本加算の賃金改善対象となりません。
※別紙様式2-2、キャリアパス要件等届出書(2)職場環境等要件の
「労働環境・処遇の改善」の中の健康診断に法定外の健診は充てることは可能です。</t>
    <rPh sb="2" eb="4">
      <t>ケンコウ</t>
    </rPh>
    <rPh sb="4" eb="6">
      <t>シンダン</t>
    </rPh>
    <rPh sb="7" eb="9">
      <t>ヒヨウ</t>
    </rPh>
    <rPh sb="15" eb="16">
      <t>ホン</t>
    </rPh>
    <rPh sb="16" eb="18">
      <t>カサン</t>
    </rPh>
    <rPh sb="19" eb="21">
      <t>チンギン</t>
    </rPh>
    <rPh sb="21" eb="23">
      <t>カイゼン</t>
    </rPh>
    <rPh sb="23" eb="25">
      <t>タイショウ</t>
    </rPh>
    <rPh sb="34" eb="36">
      <t>ベッシ</t>
    </rPh>
    <rPh sb="36" eb="38">
      <t>ヨウシキ</t>
    </rPh>
    <rPh sb="48" eb="50">
      <t>ヨウケン</t>
    </rPh>
    <rPh sb="50" eb="51">
      <t>トウ</t>
    </rPh>
    <rPh sb="51" eb="52">
      <t>トドケ</t>
    </rPh>
    <rPh sb="52" eb="53">
      <t>デ</t>
    </rPh>
    <rPh sb="53" eb="54">
      <t>ショ</t>
    </rPh>
    <rPh sb="57" eb="59">
      <t>ショクバ</t>
    </rPh>
    <rPh sb="59" eb="61">
      <t>カンキョウ</t>
    </rPh>
    <rPh sb="61" eb="62">
      <t>トウ</t>
    </rPh>
    <rPh sb="62" eb="64">
      <t>ヨウケン</t>
    </rPh>
    <rPh sb="67" eb="69">
      <t>ロウドウ</t>
    </rPh>
    <rPh sb="69" eb="71">
      <t>カンキョウ</t>
    </rPh>
    <rPh sb="72" eb="74">
      <t>ショグウ</t>
    </rPh>
    <rPh sb="75" eb="77">
      <t>カイゼン</t>
    </rPh>
    <rPh sb="79" eb="80">
      <t>ナカ</t>
    </rPh>
    <rPh sb="81" eb="83">
      <t>ケンコウ</t>
    </rPh>
    <rPh sb="83" eb="85">
      <t>シンダン</t>
    </rPh>
    <rPh sb="86" eb="88">
      <t>ホウテイ</t>
    </rPh>
    <rPh sb="88" eb="89">
      <t>ガイ</t>
    </rPh>
    <rPh sb="90" eb="92">
      <t>ケンシン</t>
    </rPh>
    <rPh sb="93" eb="94">
      <t>ア</t>
    </rPh>
    <rPh sb="99" eb="101">
      <t>カノウ</t>
    </rPh>
    <phoneticPr fontId="7"/>
  </si>
  <si>
    <t>【労働安全衛生法】　【労働安全衛生規則】　定期健康診断等について</t>
    <rPh sb="1" eb="3">
      <t>ロウドウ</t>
    </rPh>
    <rPh sb="3" eb="5">
      <t>アンゼン</t>
    </rPh>
    <rPh sb="5" eb="7">
      <t>エイセイ</t>
    </rPh>
    <rPh sb="7" eb="8">
      <t>ホウ</t>
    </rPh>
    <rPh sb="17" eb="19">
      <t>キソク</t>
    </rPh>
    <rPh sb="21" eb="23">
      <t>テイキ</t>
    </rPh>
    <rPh sb="23" eb="25">
      <t>ケンコウ</t>
    </rPh>
    <rPh sb="25" eb="27">
      <t>シンダン</t>
    </rPh>
    <rPh sb="27" eb="28">
      <t>トウ</t>
    </rPh>
    <phoneticPr fontId="7"/>
  </si>
  <si>
    <t>非正規労働者も含め、常時使用する労働者に対しては、「雇入れの際」「１年以内ごとに１回（特定業務に従事する者に</t>
    <rPh sb="0" eb="1">
      <t>ヒ</t>
    </rPh>
    <rPh sb="1" eb="3">
      <t>セイキ</t>
    </rPh>
    <rPh sb="3" eb="6">
      <t>ロウドウシャ</t>
    </rPh>
    <rPh sb="7" eb="8">
      <t>フク</t>
    </rPh>
    <rPh sb="10" eb="11">
      <t>ツネ</t>
    </rPh>
    <rPh sb="11" eb="12">
      <t>ジ</t>
    </rPh>
    <rPh sb="12" eb="14">
      <t>シヨウ</t>
    </rPh>
    <rPh sb="16" eb="19">
      <t>ロウドウシャ</t>
    </rPh>
    <rPh sb="20" eb="21">
      <t>タイ</t>
    </rPh>
    <rPh sb="26" eb="28">
      <t>ヤトイイ</t>
    </rPh>
    <rPh sb="30" eb="31">
      <t>サイ</t>
    </rPh>
    <rPh sb="34" eb="35">
      <t>ネン</t>
    </rPh>
    <rPh sb="35" eb="37">
      <t>イナイ</t>
    </rPh>
    <rPh sb="41" eb="42">
      <t>カイ</t>
    </rPh>
    <rPh sb="43" eb="45">
      <t>トクテイ</t>
    </rPh>
    <rPh sb="45" eb="47">
      <t>ギョウム</t>
    </rPh>
    <rPh sb="48" eb="50">
      <t>ジュウジ</t>
    </rPh>
    <rPh sb="52" eb="53">
      <t>モノ</t>
    </rPh>
    <phoneticPr fontId="7"/>
  </si>
  <si>
    <t>ついては、６か月以内ごとに１回）」定期に健康診断を実施しなければなりません。</t>
    <rPh sb="17" eb="19">
      <t>テイキ</t>
    </rPh>
    <rPh sb="20" eb="22">
      <t>ケンコウ</t>
    </rPh>
    <rPh sb="22" eb="24">
      <t>シンダン</t>
    </rPh>
    <rPh sb="25" eb="27">
      <t>ジッシ</t>
    </rPh>
    <phoneticPr fontId="7"/>
  </si>
  <si>
    <t>サービス区分</t>
    <phoneticPr fontId="7"/>
  </si>
  <si>
    <t>研修の受講やキャリア段位制度と人事考課との連動</t>
    <phoneticPr fontId="7"/>
  </si>
  <si>
    <t>小規模事業者の共同による採用・人事ローテーション・研修のための制度構築</t>
    <phoneticPr fontId="7"/>
  </si>
  <si>
    <t>キャリアパス要件に該当する事項（キャリアパス要件を満たしていない介護事業者に限る）</t>
    <phoneticPr fontId="7"/>
  </si>
  <si>
    <t>労働環境・
処遇の改善</t>
    <phoneticPr fontId="7"/>
  </si>
  <si>
    <t>新人介護職員の早期離職防止のためのエルダー・メンター（新人指導担当者）制度等導入</t>
    <phoneticPr fontId="7"/>
  </si>
  <si>
    <t>雇用管理改善のため管理者の労働・安全衛生法規、休暇・休職制度に係る研修受講等による雇用管理改善対策の充実</t>
    <phoneticPr fontId="7"/>
  </si>
  <si>
    <t>ＩＣＴ活用（ケア内容や申し送り事項の共有（事業所内に加えタブレット端末を活用し訪問先でアクセスを可能にすること等を含む）による介護職員の事務負担軽減、個々の利用者へのサービス履歴・訪問介護員の出勤情報管理によるサービス提供責任者のシフト管理に係る事務負担軽減、利用者情報蓄積による利用者個々の特性に応じたサービス提供等）による業務省力化</t>
    <phoneticPr fontId="7"/>
  </si>
  <si>
    <t>介護職員の腰痛対策を含む負担軽減のための介護ロボットやリフト等の介護機器等導入</t>
    <phoneticPr fontId="7"/>
  </si>
  <si>
    <t>子育てとの両立を目指す者のための育児休業制度等の充実、事業所内保育施設の整備</t>
    <phoneticPr fontId="7"/>
  </si>
  <si>
    <t>ミーティング等による職場内コミュニケーションの円滑化による個々の介護職員の気づきを踏まえた勤務環境やケア内容の改善</t>
    <phoneticPr fontId="7"/>
  </si>
  <si>
    <t>事故・トラブルへの対応マニュアル等の作成による責任の所在の明確化</t>
    <phoneticPr fontId="7"/>
  </si>
  <si>
    <t>健康診断・こころの健康等の健康管理面の強化、職員休憩室・分煙スペース等の整備</t>
    <phoneticPr fontId="7"/>
  </si>
  <si>
    <t>介護サービス情報公表制度の活用による経営・人材育成理念の見える化</t>
    <phoneticPr fontId="7"/>
  </si>
  <si>
    <t>障害を有する者でも働きやすい職場環境構築や勤務シフト配慮</t>
    <phoneticPr fontId="7"/>
  </si>
  <si>
    <t>地域の児童・生徒や住民との交流による地域包括ケアの一員としてのモチベーション向上</t>
    <phoneticPr fontId="7"/>
  </si>
  <si>
    <t>非正規職員から正規職員への転換</t>
    <phoneticPr fontId="7"/>
  </si>
  <si>
    <t>職員の増員による業務負担の軽減</t>
    <phoneticPr fontId="7"/>
  </si>
  <si>
    <t>訪問介護</t>
    <phoneticPr fontId="7"/>
  </si>
  <si>
    <t>通所介護</t>
    <phoneticPr fontId="7"/>
  </si>
  <si>
    <t>介護医療院</t>
    <rPh sb="0" eb="2">
      <t>カイゴ</t>
    </rPh>
    <rPh sb="2" eb="4">
      <t>イリョウ</t>
    </rPh>
    <rPh sb="4" eb="5">
      <t>イン</t>
    </rPh>
    <phoneticPr fontId="7"/>
  </si>
  <si>
    <t>令和</t>
    <rPh sb="0" eb="2">
      <t>レイワ</t>
    </rPh>
    <phoneticPr fontId="7"/>
  </si>
  <si>
    <t>③</t>
    <phoneticPr fontId="7"/>
  </si>
  <si>
    <t>特定加算Ⅰ</t>
    <rPh sb="0" eb="2">
      <t>トクテイ</t>
    </rPh>
    <rPh sb="2" eb="4">
      <t>カサン</t>
    </rPh>
    <phoneticPr fontId="7"/>
  </si>
  <si>
    <t>特定加算Ⅱ</t>
    <rPh sb="0" eb="2">
      <t>トクテイ</t>
    </rPh>
    <rPh sb="2" eb="4">
      <t>カサン</t>
    </rPh>
    <phoneticPr fontId="7"/>
  </si>
  <si>
    <t>⑥</t>
    <phoneticPr fontId="7"/>
  </si>
  <si>
    <t>人</t>
    <rPh sb="0" eb="1">
      <t>ニン</t>
    </rPh>
    <phoneticPr fontId="7"/>
  </si>
  <si>
    <t>⑧</t>
    <phoneticPr fontId="7"/>
  </si>
  <si>
    <t>ホームページ
への掲載</t>
    <rPh sb="9" eb="11">
      <t>ケイサイ</t>
    </rPh>
    <phoneticPr fontId="7"/>
  </si>
  <si>
    <t>その他の方法
による掲示等</t>
    <rPh sb="2" eb="3">
      <t>タ</t>
    </rPh>
    <rPh sb="4" eb="6">
      <t>ホウホウ</t>
    </rPh>
    <rPh sb="10" eb="12">
      <t>ケイジ</t>
    </rPh>
    <rPh sb="12" eb="13">
      <t>トウ</t>
    </rPh>
    <phoneticPr fontId="7"/>
  </si>
  <si>
    <t>その他：</t>
    <phoneticPr fontId="7"/>
  </si>
  <si>
    <t>「介護サービス情報公表システム」への掲載</t>
    <rPh sb="1" eb="3">
      <t>カイゴ</t>
    </rPh>
    <rPh sb="7" eb="9">
      <t>ジョウホウ</t>
    </rPh>
    <rPh sb="9" eb="11">
      <t>コウヒョウ</t>
    </rPh>
    <rPh sb="18" eb="20">
      <t>ケイサイ</t>
    </rPh>
    <phoneticPr fontId="7"/>
  </si>
  <si>
    <t>事業所・施設の建物で、外部から見える場所への掲示</t>
    <rPh sb="0" eb="3">
      <t>ジギョウショ</t>
    </rPh>
    <rPh sb="4" eb="6">
      <t>シセツ</t>
    </rPh>
    <rPh sb="7" eb="9">
      <t>タテモノ</t>
    </rPh>
    <rPh sb="11" eb="13">
      <t>ガイブ</t>
    </rPh>
    <rPh sb="15" eb="16">
      <t>ミ</t>
    </rPh>
    <rPh sb="18" eb="20">
      <t>バショ</t>
    </rPh>
    <rPh sb="22" eb="24">
      <t>ケイジ</t>
    </rPh>
    <phoneticPr fontId="7"/>
  </si>
  <si>
    <t>①</t>
    <phoneticPr fontId="7"/>
  </si>
  <si>
    <t>（２）介護職員等特定処遇改善加算</t>
    <rPh sb="3" eb="5">
      <t>カイゴ</t>
    </rPh>
    <rPh sb="5" eb="7">
      <t>ショクイン</t>
    </rPh>
    <rPh sb="7" eb="8">
      <t>トウ</t>
    </rPh>
    <rPh sb="8" eb="10">
      <t>トクテイ</t>
    </rPh>
    <rPh sb="10" eb="12">
      <t>ショグウ</t>
    </rPh>
    <rPh sb="12" eb="16">
      <t>カイゼンカサン</t>
    </rPh>
    <phoneticPr fontId="7"/>
  </si>
  <si>
    <t>（１）介護職員処遇改善加算</t>
    <rPh sb="3" eb="5">
      <t>カイゴ</t>
    </rPh>
    <rPh sb="5" eb="7">
      <t>ショクイン</t>
    </rPh>
    <rPh sb="7" eb="9">
      <t>ショグウ</t>
    </rPh>
    <rPh sb="9" eb="13">
      <t>カイゼンカサン</t>
    </rPh>
    <phoneticPr fontId="7"/>
  </si>
  <si>
    <t>その他</t>
    <rPh sb="2" eb="3">
      <t>タ</t>
    </rPh>
    <phoneticPr fontId="7"/>
  </si>
  <si>
    <t>（</t>
    <phoneticPr fontId="7"/>
  </si>
  <si>
    <t>）</t>
    <phoneticPr fontId="7"/>
  </si>
  <si>
    <t>具体的な取組内容</t>
    <rPh sb="0" eb="3">
      <t>グタイテキ</t>
    </rPh>
    <rPh sb="4" eb="6">
      <t>トリクミ</t>
    </rPh>
    <rPh sb="6" eb="8">
      <t>ナイヨウ</t>
    </rPh>
    <phoneticPr fontId="7"/>
  </si>
  <si>
    <t>基本給</t>
    <rPh sb="0" eb="3">
      <t>キホンキュウ</t>
    </rPh>
    <phoneticPr fontId="7"/>
  </si>
  <si>
    <t>賞与</t>
    <rPh sb="0" eb="2">
      <t>ショウヨ</t>
    </rPh>
    <phoneticPr fontId="7"/>
  </si>
  <si>
    <t>賃金改善を行う給与の種類</t>
    <rPh sb="0" eb="2">
      <t>チンギン</t>
    </rPh>
    <rPh sb="2" eb="4">
      <t>カイゼン</t>
    </rPh>
    <rPh sb="5" eb="6">
      <t>オコナ</t>
    </rPh>
    <rPh sb="7" eb="9">
      <t>キュウヨ</t>
    </rPh>
    <rPh sb="10" eb="12">
      <t>シュルイ</t>
    </rPh>
    <phoneticPr fontId="7"/>
  </si>
  <si>
    <t>就業規則の見直し</t>
    <rPh sb="0" eb="2">
      <t>シュウギョウ</t>
    </rPh>
    <rPh sb="2" eb="4">
      <t>キソク</t>
    </rPh>
    <rPh sb="5" eb="7">
      <t>ミナオ</t>
    </rPh>
    <phoneticPr fontId="7"/>
  </si>
  <si>
    <t>（賃金改善に関する規定内容）</t>
    <rPh sb="1" eb="3">
      <t>チンギン</t>
    </rPh>
    <rPh sb="3" eb="5">
      <t>カイゼン</t>
    </rPh>
    <rPh sb="6" eb="7">
      <t>カン</t>
    </rPh>
    <rPh sb="9" eb="11">
      <t>キテイ</t>
    </rPh>
    <rPh sb="11" eb="13">
      <t>ナイヨウ</t>
    </rPh>
    <phoneticPr fontId="7"/>
  </si>
  <si>
    <t>月</t>
    <rPh sb="0" eb="1">
      <t>ガツ</t>
    </rPh>
    <phoneticPr fontId="7"/>
  </si>
  <si>
    <t>実施済</t>
    <rPh sb="0" eb="2">
      <t>ジッシ</t>
    </rPh>
    <rPh sb="2" eb="3">
      <t>ズ</t>
    </rPh>
    <phoneticPr fontId="7"/>
  </si>
  <si>
    <t>予定</t>
    <rPh sb="0" eb="2">
      <t>ヨテイ</t>
    </rPh>
    <phoneticPr fontId="7"/>
  </si>
  <si>
    <t>イ　介護職員処遇改善加算</t>
    <rPh sb="2" eb="4">
      <t>カイゴ</t>
    </rPh>
    <rPh sb="4" eb="6">
      <t>ショクイン</t>
    </rPh>
    <rPh sb="6" eb="8">
      <t>ショグウ</t>
    </rPh>
    <rPh sb="8" eb="12">
      <t>カイゼンカサン</t>
    </rPh>
    <phoneticPr fontId="7"/>
  </si>
  <si>
    <t>加算Ⅰ・Ⅱの場合は必ず「該当」</t>
    <phoneticPr fontId="7"/>
  </si>
  <si>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7"/>
  </si>
  <si>
    <t>内容</t>
    <rPh sb="0" eb="2">
      <t>ナイヨウ</t>
    </rPh>
    <phoneticPr fontId="7"/>
  </si>
  <si>
    <t>分類</t>
    <rPh sb="0" eb="2">
      <t>ブンルイ</t>
    </rPh>
    <phoneticPr fontId="7"/>
  </si>
  <si>
    <t>イ</t>
    <phoneticPr fontId="7"/>
  </si>
  <si>
    <t>経験に応じて昇給する仕組み
※「勤続年数」や「経験年数」などに応じて昇給する仕組みを指す。</t>
    <phoneticPr fontId="7"/>
  </si>
  <si>
    <t>一定の基準に基づき定期に昇給を判定する仕組み
※「実技試験」や「人事評価」などの結果に基づき昇給する仕組みを指す。ただし、客観的な評価基準や昇給条件が明文化されていることを要する。</t>
    <phoneticPr fontId="7"/>
  </si>
  <si>
    <t>資格取得のための支援の実施</t>
    <rPh sb="0" eb="2">
      <t>シカク</t>
    </rPh>
    <rPh sb="2" eb="4">
      <t>シュトク</t>
    </rPh>
    <rPh sb="8" eb="10">
      <t>シエン</t>
    </rPh>
    <rPh sb="11" eb="13">
      <t>ジッシ</t>
    </rPh>
    <phoneticPr fontId="7"/>
  </si>
  <si>
    <t>その他（</t>
    <rPh sb="2" eb="3">
      <t>タ</t>
    </rPh>
    <phoneticPr fontId="7"/>
  </si>
  <si>
    <t>ヶ月）</t>
    <rPh sb="1" eb="2">
      <t>ゲツ</t>
    </rPh>
    <phoneticPr fontId="7"/>
  </si>
  <si>
    <t>その他(</t>
    <phoneticPr fontId="7"/>
  </si>
  <si>
    <t>)</t>
    <phoneticPr fontId="7"/>
  </si>
  <si>
    <t>該当</t>
    <rPh sb="0" eb="2">
      <t>ガイトウ</t>
    </rPh>
    <phoneticPr fontId="7"/>
  </si>
  <si>
    <t>非該当</t>
    <rPh sb="0" eb="3">
      <t>ヒガイトウ</t>
    </rPh>
    <phoneticPr fontId="7"/>
  </si>
  <si>
    <t>※当該取組の内容について下記に記載すること</t>
    <rPh sb="1" eb="3">
      <t>トウガイ</t>
    </rPh>
    <rPh sb="3" eb="5">
      <t>トリクミ</t>
    </rPh>
    <rPh sb="6" eb="8">
      <t>ナイヨウ</t>
    </rPh>
    <rPh sb="12" eb="14">
      <t>カキ</t>
    </rPh>
    <rPh sb="15" eb="17">
      <t>キサイ</t>
    </rPh>
    <phoneticPr fontId="7"/>
  </si>
  <si>
    <t>介護職員処遇改善計画書・介護職員等特定処遇改善計画書（令和</t>
    <rPh sb="0" eb="2">
      <t>カイゴ</t>
    </rPh>
    <rPh sb="2" eb="4">
      <t>ショクイン</t>
    </rPh>
    <rPh sb="4" eb="6">
      <t>ショグウ</t>
    </rPh>
    <rPh sb="6" eb="8">
      <t>カイゼン</t>
    </rPh>
    <rPh sb="8" eb="11">
      <t>ケイカクショ</t>
    </rPh>
    <rPh sb="12" eb="14">
      <t>カイゴ</t>
    </rPh>
    <rPh sb="14" eb="16">
      <t>ショクイン</t>
    </rPh>
    <rPh sb="16" eb="17">
      <t>トウ</t>
    </rPh>
    <rPh sb="17" eb="19">
      <t>トクテイ</t>
    </rPh>
    <rPh sb="19" eb="21">
      <t>ショグウ</t>
    </rPh>
    <rPh sb="21" eb="23">
      <t>カイゼン</t>
    </rPh>
    <rPh sb="23" eb="26">
      <t>ケイカクショ</t>
    </rPh>
    <rPh sb="27" eb="29">
      <t>レイワ</t>
    </rPh>
    <phoneticPr fontId="7"/>
  </si>
  <si>
    <t>サービス名</t>
    <rPh sb="4" eb="5">
      <t>メイ</t>
    </rPh>
    <phoneticPr fontId="7"/>
  </si>
  <si>
    <t>　</t>
    <phoneticPr fontId="7"/>
  </si>
  <si>
    <t>証明する資料の例</t>
    <rPh sb="0" eb="2">
      <t>ショウメイ</t>
    </rPh>
    <rPh sb="4" eb="6">
      <t>シリョウ</t>
    </rPh>
    <rPh sb="7" eb="8">
      <t>レイ</t>
    </rPh>
    <phoneticPr fontId="7"/>
  </si>
  <si>
    <t>会議録、周知文書</t>
    <rPh sb="0" eb="3">
      <t>カイギロク</t>
    </rPh>
    <rPh sb="4" eb="6">
      <t>シュウチ</t>
    </rPh>
    <rPh sb="6" eb="8">
      <t>ブンショ</t>
    </rPh>
    <phoneticPr fontId="7"/>
  </si>
  <si>
    <t>就業規則、給与規程</t>
    <rPh sb="0" eb="2">
      <t>シュウギョウ</t>
    </rPh>
    <rPh sb="2" eb="4">
      <t>キソク</t>
    </rPh>
    <rPh sb="5" eb="7">
      <t>キュウヨ</t>
    </rPh>
    <rPh sb="7" eb="9">
      <t>キテイ</t>
    </rPh>
    <phoneticPr fontId="7"/>
  </si>
  <si>
    <t>給与明細</t>
    <rPh sb="0" eb="2">
      <t>キュウヨ</t>
    </rPh>
    <rPh sb="2" eb="4">
      <t>メイサイ</t>
    </rPh>
    <phoneticPr fontId="7"/>
  </si>
  <si>
    <t>以下の点を確認し、全ての項目にチェックして下さい。</t>
    <rPh sb="0" eb="2">
      <t>イカ</t>
    </rPh>
    <rPh sb="3" eb="4">
      <t>テン</t>
    </rPh>
    <rPh sb="5" eb="7">
      <t>カクニン</t>
    </rPh>
    <rPh sb="9" eb="10">
      <t>スベ</t>
    </rPh>
    <rPh sb="12" eb="14">
      <t>コウモク</t>
    </rPh>
    <rPh sb="21" eb="22">
      <t>クダ</t>
    </rPh>
    <phoneticPr fontId="7"/>
  </si>
  <si>
    <t>人（見込）</t>
    <rPh sb="0" eb="1">
      <t>ニン</t>
    </rPh>
    <rPh sb="2" eb="4">
      <t>ミコ</t>
    </rPh>
    <phoneticPr fontId="7"/>
  </si>
  <si>
    <t xml:space="preserve">
</t>
    <phoneticPr fontId="7"/>
  </si>
  <si>
    <t>介護職員処遇改善加算の取得状況</t>
    <rPh sb="0" eb="2">
      <t>カイゴ</t>
    </rPh>
    <rPh sb="2" eb="4">
      <t>ショクイン</t>
    </rPh>
    <rPh sb="4" eb="6">
      <t>ショグウ</t>
    </rPh>
    <rPh sb="6" eb="8">
      <t>カイゼン</t>
    </rPh>
    <rPh sb="8" eb="10">
      <t>カサン</t>
    </rPh>
    <rPh sb="11" eb="13">
      <t>シュトク</t>
    </rPh>
    <rPh sb="13" eb="15">
      <t>ジョウキョウ</t>
    </rPh>
    <phoneticPr fontId="7"/>
  </si>
  <si>
    <t>自社のホームページに掲載</t>
    <rPh sb="0" eb="2">
      <t>ジシャ</t>
    </rPh>
    <rPh sb="10" eb="12">
      <t>ケイサイ</t>
    </rPh>
    <phoneticPr fontId="7"/>
  </si>
  <si>
    <t>介護福祉士配置等要件</t>
    <rPh sb="0" eb="2">
      <t>カイゴ</t>
    </rPh>
    <rPh sb="2" eb="5">
      <t>フクシシ</t>
    </rPh>
    <rPh sb="5" eb="7">
      <t>ハイチ</t>
    </rPh>
    <rPh sb="7" eb="8">
      <t>トウ</t>
    </rPh>
    <rPh sb="8" eb="10">
      <t>ヨウケン</t>
    </rPh>
    <phoneticPr fontId="7"/>
  </si>
  <si>
    <t>加算Ⅰ</t>
    <rPh sb="0" eb="2">
      <t>カサン</t>
    </rPh>
    <phoneticPr fontId="7"/>
  </si>
  <si>
    <t>加算Ⅱ</t>
    <rPh sb="0" eb="2">
      <t>カサン</t>
    </rPh>
    <phoneticPr fontId="7"/>
  </si>
  <si>
    <t>加算Ⅲ</t>
    <rPh sb="0" eb="2">
      <t>カサン</t>
    </rPh>
    <phoneticPr fontId="7"/>
  </si>
  <si>
    <t>加算Ⅳ</t>
    <rPh sb="0" eb="2">
      <t>カサン</t>
    </rPh>
    <phoneticPr fontId="7"/>
  </si>
  <si>
    <t>加算Ⅴ</t>
    <rPh sb="0" eb="2">
      <t>カサン</t>
    </rPh>
    <phoneticPr fontId="7"/>
  </si>
  <si>
    <t>サービス提供体制強化加算等の算定状況に応じた加算率</t>
    <rPh sb="14" eb="16">
      <t>サンテイ</t>
    </rPh>
    <phoneticPr fontId="7"/>
  </si>
  <si>
    <t>令和</t>
    <rPh sb="0" eb="2">
      <t>レイワ</t>
    </rPh>
    <phoneticPr fontId="7"/>
  </si>
  <si>
    <t>⑤</t>
    <phoneticPr fontId="7"/>
  </si>
  <si>
    <t>別紙様式２－２</t>
    <rPh sb="0" eb="2">
      <t>ベッシ</t>
    </rPh>
    <rPh sb="2" eb="4">
      <t>ヨウシキ</t>
    </rPh>
    <phoneticPr fontId="7"/>
  </si>
  <si>
    <t>介護職員処遇改善加算</t>
    <rPh sb="0" eb="2">
      <t>カイゴ</t>
    </rPh>
    <rPh sb="2" eb="4">
      <t>ショクイン</t>
    </rPh>
    <rPh sb="4" eb="6">
      <t>ショグウ</t>
    </rPh>
    <rPh sb="6" eb="10">
      <t>カイゼンカサン</t>
    </rPh>
    <phoneticPr fontId="7"/>
  </si>
  <si>
    <t>表１　加算算定対象サービス</t>
    <rPh sb="0" eb="1">
      <t>ヒョウ</t>
    </rPh>
    <rPh sb="3" eb="5">
      <t>カサン</t>
    </rPh>
    <rPh sb="5" eb="7">
      <t>サンテイ</t>
    </rPh>
    <rPh sb="7" eb="9">
      <t>タイショウ</t>
    </rPh>
    <phoneticPr fontId="7"/>
  </si>
  <si>
    <t>キャリアパス要件等の適合状況に応じた
加算率</t>
    <rPh sb="6" eb="9">
      <t>ヨウケントウ</t>
    </rPh>
    <rPh sb="10" eb="12">
      <t>テキゴウ</t>
    </rPh>
    <rPh sb="12" eb="14">
      <t>ジョウキョウ</t>
    </rPh>
    <rPh sb="15" eb="16">
      <t>オウ</t>
    </rPh>
    <rPh sb="19" eb="22">
      <t>カサンリツ</t>
    </rPh>
    <phoneticPr fontId="7"/>
  </si>
  <si>
    <t>新規・継続の別</t>
    <rPh sb="0" eb="2">
      <t>シンキ</t>
    </rPh>
    <rPh sb="3" eb="5">
      <t>ケイゾク</t>
    </rPh>
    <rPh sb="6" eb="7">
      <t>ベツ</t>
    </rPh>
    <phoneticPr fontId="7"/>
  </si>
  <si>
    <t>⑤</t>
    <phoneticPr fontId="7"/>
  </si>
  <si>
    <t>加算Ⅰの場合は必ず「該当」</t>
    <phoneticPr fontId="7"/>
  </si>
  <si>
    <t>介護職員について、経験若しくは資格等に応じて昇給する仕組み又は一定の基準に基づき定期に昇給を判定する仕組みを設けている。</t>
    <phoneticPr fontId="7"/>
  </si>
  <si>
    <t>月～令和</t>
    <rPh sb="0" eb="1">
      <t>ツキ</t>
    </rPh>
    <rPh sb="2" eb="4">
      <t>レイワ</t>
    </rPh>
    <phoneticPr fontId="7"/>
  </si>
  <si>
    <t>①</t>
    <phoneticPr fontId="7"/>
  </si>
  <si>
    <t>②</t>
    <phoneticPr fontId="7"/>
  </si>
  <si>
    <t>平均賃金改善額</t>
    <rPh sb="0" eb="2">
      <t>ヘイキン</t>
    </rPh>
    <rPh sb="2" eb="4">
      <t>チンギン</t>
    </rPh>
    <rPh sb="4" eb="6">
      <t>カイゼン</t>
    </rPh>
    <rPh sb="6" eb="7">
      <t>ガク</t>
    </rPh>
    <phoneticPr fontId="7"/>
  </si>
  <si>
    <t>③</t>
    <phoneticPr fontId="7"/>
  </si>
  <si>
    <t>中途採用者（他産業からの転職者、主婦層、中高年齢者等）に特化した人事制度の確立（勤務シフトの配慮、短時間正規職員制度の導入等）</t>
    <phoneticPr fontId="7"/>
  </si>
  <si>
    <t>働きながら介護福祉士取得を目指す者に対する実務者研修受講支援や、より専門性の高い介護技術を取得しようとする者に対する喀痰吸引、認知症ケア、サービス提供責任者研修、中堅職員に対するマネジメント研修の受講支援（研修受講時の他の介護職員の負担を軽減するための代替職員確保を含む）</t>
    <rPh sb="18" eb="19">
      <t>タイ</t>
    </rPh>
    <phoneticPr fontId="7"/>
  </si>
  <si>
    <t>【記入上の注意】</t>
    <rPh sb="1" eb="3">
      <t>キニュウ</t>
    </rPh>
    <rPh sb="3" eb="4">
      <t>ジョウ</t>
    </rPh>
    <rPh sb="5" eb="7">
      <t>チュウイ</t>
    </rPh>
    <phoneticPr fontId="7"/>
  </si>
  <si>
    <t>・</t>
    <phoneticPr fontId="7"/>
  </si>
  <si>
    <t>手当（新設）</t>
    <rPh sb="0" eb="2">
      <t>テアテ</t>
    </rPh>
    <rPh sb="3" eb="5">
      <t>シンセツ</t>
    </rPh>
    <phoneticPr fontId="7"/>
  </si>
  <si>
    <t>手当（既存の増額）</t>
    <rPh sb="0" eb="2">
      <t>テアテ</t>
    </rPh>
    <rPh sb="3" eb="5">
      <t>キソン</t>
    </rPh>
    <rPh sb="6" eb="8">
      <t>ゾウガク</t>
    </rPh>
    <phoneticPr fontId="7"/>
  </si>
  <si>
    <t>代表者</t>
    <rPh sb="0" eb="3">
      <t>ダイヒョウシャ</t>
    </rPh>
    <phoneticPr fontId="7"/>
  </si>
  <si>
    <t>職名</t>
    <rPh sb="0" eb="2">
      <t>ショクメイ</t>
    </rPh>
    <phoneticPr fontId="7"/>
  </si>
  <si>
    <t>氏名</t>
    <rPh sb="0" eb="2">
      <t>シメイ</t>
    </rPh>
    <phoneticPr fontId="7"/>
  </si>
  <si>
    <t>提出先</t>
    <rPh sb="0" eb="2">
      <t>テイシュツ</t>
    </rPh>
    <rPh sb="2" eb="3">
      <t>サキ</t>
    </rPh>
    <phoneticPr fontId="7"/>
  </si>
  <si>
    <t>確認項目</t>
    <rPh sb="0" eb="2">
      <t>カクニン</t>
    </rPh>
    <rPh sb="2" eb="4">
      <t>コウモク</t>
    </rPh>
    <phoneticPr fontId="7"/>
  </si>
  <si>
    <t>新規・
継続
の別</t>
    <rPh sb="0" eb="2">
      <t>シンキ</t>
    </rPh>
    <rPh sb="4" eb="6">
      <t>ケイゾク</t>
    </rPh>
    <rPh sb="8" eb="9">
      <t>ベツ</t>
    </rPh>
    <phoneticPr fontId="7"/>
  </si>
  <si>
    <t>訪問型サービス（独自）</t>
    <rPh sb="0" eb="2">
      <t>ホウモン</t>
    </rPh>
    <rPh sb="2" eb="3">
      <t>ガタ</t>
    </rPh>
    <rPh sb="8" eb="10">
      <t>ドクジ</t>
    </rPh>
    <phoneticPr fontId="7"/>
  </si>
  <si>
    <t>通所型サービス（独自）</t>
    <rPh sb="0" eb="2">
      <t>ツウショ</t>
    </rPh>
    <rPh sb="2" eb="3">
      <t>ガタ</t>
    </rPh>
    <rPh sb="8" eb="10">
      <t>ドクジ</t>
    </rPh>
    <phoneticPr fontId="7"/>
  </si>
  <si>
    <t>・加算対象事業所に関する情報</t>
    <phoneticPr fontId="7"/>
  </si>
  <si>
    <t>名称</t>
    <rPh sb="0" eb="2">
      <t>メイショウ</t>
    </rPh>
    <phoneticPr fontId="7"/>
  </si>
  <si>
    <t>法人住所</t>
    <rPh sb="0" eb="2">
      <t>ホウジン</t>
    </rPh>
    <rPh sb="2" eb="4">
      <t>ジュウショ</t>
    </rPh>
    <phoneticPr fontId="7"/>
  </si>
  <si>
    <t>法人代表者</t>
    <rPh sb="0" eb="2">
      <t>ホウジン</t>
    </rPh>
    <rPh sb="2" eb="5">
      <t>ダイヒョウシャ</t>
    </rPh>
    <phoneticPr fontId="7"/>
  </si>
  <si>
    <t>通し番号</t>
    <rPh sb="0" eb="1">
      <t>トオ</t>
    </rPh>
    <rPh sb="2" eb="4">
      <t>バンゴウ</t>
    </rPh>
    <phoneticPr fontId="7"/>
  </si>
  <si>
    <t>介護保険事業所番号</t>
    <rPh sb="0" eb="2">
      <t>カイゴ</t>
    </rPh>
    <rPh sb="2" eb="4">
      <t>ホケン</t>
    </rPh>
    <rPh sb="4" eb="6">
      <t>ジギョウ</t>
    </rPh>
    <rPh sb="6" eb="7">
      <t>ショ</t>
    </rPh>
    <rPh sb="7" eb="9">
      <t>バンゴウ</t>
    </rPh>
    <phoneticPr fontId="7"/>
  </si>
  <si>
    <t>住所１（番地・住居番号まで）</t>
    <rPh sb="0" eb="2">
      <t>ジュウショ</t>
    </rPh>
    <rPh sb="4" eb="6">
      <t>バンチ</t>
    </rPh>
    <rPh sb="7" eb="9">
      <t>ジュウキョ</t>
    </rPh>
    <rPh sb="9" eb="11">
      <t>バンゴウ</t>
    </rPh>
    <phoneticPr fontId="7"/>
  </si>
  <si>
    <t>住所２（建物名等）</t>
    <rPh sb="0" eb="2">
      <t>ジュウショ</t>
    </rPh>
    <rPh sb="4" eb="6">
      <t>タテモノ</t>
    </rPh>
    <rPh sb="6" eb="7">
      <t>メイ</t>
    </rPh>
    <rPh sb="7" eb="8">
      <t>トウ</t>
    </rPh>
    <phoneticPr fontId="7"/>
  </si>
  <si>
    <t>－</t>
    <phoneticPr fontId="7"/>
  </si>
  <si>
    <t>指定権者名</t>
    <rPh sb="0" eb="2">
      <t>シテイ</t>
    </rPh>
    <rPh sb="2" eb="3">
      <t>ケン</t>
    </rPh>
    <rPh sb="3" eb="4">
      <t>ジャ</t>
    </rPh>
    <rPh sb="4" eb="5">
      <t>メイ</t>
    </rPh>
    <phoneticPr fontId="7"/>
  </si>
  <si>
    <t>事業所名</t>
    <rPh sb="0" eb="2">
      <t>ジギョウ</t>
    </rPh>
    <rPh sb="2" eb="3">
      <t>ショ</t>
    </rPh>
    <rPh sb="3" eb="4">
      <t>メイ</t>
    </rPh>
    <phoneticPr fontId="7"/>
  </si>
  <si>
    <t>サービス名</t>
    <rPh sb="4" eb="5">
      <t>メイ</t>
    </rPh>
    <phoneticPr fontId="7"/>
  </si>
  <si>
    <t>加算率(c)</t>
    <rPh sb="0" eb="2">
      <t>カサン</t>
    </rPh>
    <rPh sb="2" eb="3">
      <t>リツ</t>
    </rPh>
    <phoneticPr fontId="7"/>
  </si>
  <si>
    <t>算定対象月(d)</t>
    <rPh sb="0" eb="2">
      <t>サンテイ</t>
    </rPh>
    <rPh sb="2" eb="4">
      <t>タイショウ</t>
    </rPh>
    <rPh sb="4" eb="5">
      <t>ツキ</t>
    </rPh>
    <phoneticPr fontId="7"/>
  </si>
  <si>
    <r>
      <t>一月あたり
介護報酬総単位数</t>
    </r>
    <r>
      <rPr>
        <sz val="9"/>
        <color theme="1"/>
        <rFont val="ＭＳ Ｐゴシック"/>
        <family val="3"/>
        <charset val="128"/>
      </rPr>
      <t xml:space="preserve">(※)
</t>
    </r>
    <r>
      <rPr>
        <sz val="11"/>
        <color theme="1"/>
        <rFont val="ＭＳ Ｐゴシック"/>
        <family val="3"/>
        <charset val="128"/>
      </rPr>
      <t>[単位](a)</t>
    </r>
    <rPh sb="0" eb="1">
      <t>ヒト</t>
    </rPh>
    <rPh sb="1" eb="2">
      <t>ツキ</t>
    </rPh>
    <rPh sb="6" eb="8">
      <t>カイゴ</t>
    </rPh>
    <rPh sb="8" eb="10">
      <t>ホウシュウ</t>
    </rPh>
    <rPh sb="10" eb="11">
      <t>ソウ</t>
    </rPh>
    <rPh sb="11" eb="14">
      <t>タンイスウ</t>
    </rPh>
    <rPh sb="19" eb="21">
      <t>タンイ</t>
    </rPh>
    <phoneticPr fontId="7"/>
  </si>
  <si>
    <t>１単位あたりの単価[円](b)</t>
    <rPh sb="1" eb="3">
      <t>タンイ</t>
    </rPh>
    <rPh sb="7" eb="9">
      <t>タンカ</t>
    </rPh>
    <rPh sb="10" eb="11">
      <t>エン</t>
    </rPh>
    <phoneticPr fontId="7"/>
  </si>
  <si>
    <t>１単位あたりの
単価[円](b)</t>
    <rPh sb="1" eb="3">
      <t>タンイ</t>
    </rPh>
    <rPh sb="8" eb="10">
      <t>タンカ</t>
    </rPh>
    <rPh sb="11" eb="12">
      <t>エン</t>
    </rPh>
    <phoneticPr fontId="7"/>
  </si>
  <si>
    <t>３　加算対象事業所に関する情報</t>
    <rPh sb="2" eb="4">
      <t>カサン</t>
    </rPh>
    <rPh sb="4" eb="6">
      <t>タイショウ</t>
    </rPh>
    <rPh sb="6" eb="8">
      <t>ジギョウ</t>
    </rPh>
    <rPh sb="8" eb="9">
      <t>ショ</t>
    </rPh>
    <rPh sb="10" eb="11">
      <t>カン</t>
    </rPh>
    <rPh sb="13" eb="15">
      <t>ジョウホウ</t>
    </rPh>
    <phoneticPr fontId="7"/>
  </si>
  <si>
    <t>提出先</t>
    <rPh sb="0" eb="2">
      <t>テイシュツ</t>
    </rPh>
    <rPh sb="2" eb="3">
      <t>サキ</t>
    </rPh>
    <phoneticPr fontId="7"/>
  </si>
  <si>
    <t>介護職員等特定処遇改善加算（特定加算）</t>
    <rPh sb="0" eb="2">
      <t>カイゴ</t>
    </rPh>
    <rPh sb="2" eb="4">
      <t>ショクイン</t>
    </rPh>
    <rPh sb="4" eb="5">
      <t>トウ</t>
    </rPh>
    <rPh sb="5" eb="7">
      <t>トクテイ</t>
    </rPh>
    <rPh sb="7" eb="9">
      <t>ショグウ</t>
    </rPh>
    <rPh sb="9" eb="13">
      <t>カイゼンカサン</t>
    </rPh>
    <rPh sb="14" eb="16">
      <t>トクテイ</t>
    </rPh>
    <rPh sb="16" eb="18">
      <t>カサン</t>
    </rPh>
    <phoneticPr fontId="7"/>
  </si>
  <si>
    <t>〒結合</t>
    <rPh sb="1" eb="3">
      <t>ケツゴウ</t>
    </rPh>
    <phoneticPr fontId="7"/>
  </si>
  <si>
    <t>●次の情報を本シートの黄色セルに入力することで、各様式に自動的に転記されます。</t>
    <rPh sb="1" eb="2">
      <t>ツギ</t>
    </rPh>
    <rPh sb="3" eb="5">
      <t>ジョウホウ</t>
    </rPh>
    <rPh sb="6" eb="7">
      <t>ホン</t>
    </rPh>
    <rPh sb="11" eb="13">
      <t>キイロ</t>
    </rPh>
    <rPh sb="16" eb="18">
      <t>ニュウリョク</t>
    </rPh>
    <rPh sb="24" eb="27">
      <t>カクヨウシキ</t>
    </rPh>
    <rPh sb="28" eb="31">
      <t>ジドウテキ</t>
    </rPh>
    <rPh sb="32" eb="34">
      <t>テンキ</t>
    </rPh>
    <phoneticPr fontId="7"/>
  </si>
  <si>
    <t>介護職員処遇改善計画書・介護職員等特定処遇改善計画書作成用　基本情報入力シート</t>
    <rPh sb="26" eb="29">
      <t>サクセイヨウ</t>
    </rPh>
    <rPh sb="30" eb="32">
      <t>キホン</t>
    </rPh>
    <rPh sb="32" eb="34">
      <t>ジョウホウ</t>
    </rPh>
    <rPh sb="34" eb="36">
      <t>ニュウリョク</t>
    </rPh>
    <phoneticPr fontId="7"/>
  </si>
  <si>
    <t>【注意】本シートは様式作成用のため、提出は不要です。</t>
    <rPh sb="1" eb="3">
      <t>チュウイ</t>
    </rPh>
    <rPh sb="4" eb="5">
      <t>ホン</t>
    </rPh>
    <rPh sb="9" eb="11">
      <t>ヨウシキ</t>
    </rPh>
    <rPh sb="11" eb="14">
      <t>サクセイヨウ</t>
    </rPh>
    <rPh sb="18" eb="20">
      <t>テイシュツ</t>
    </rPh>
    <rPh sb="21" eb="23">
      <t>フヨウ</t>
    </rPh>
    <phoneticPr fontId="7"/>
  </si>
  <si>
    <t>１単位
あたりの
単価[円]
(b)</t>
    <rPh sb="1" eb="3">
      <t>タンイ</t>
    </rPh>
    <rPh sb="9" eb="11">
      <t>タンカ</t>
    </rPh>
    <rPh sb="12" eb="13">
      <t>エン</t>
    </rPh>
    <phoneticPr fontId="7"/>
  </si>
  <si>
    <t>加算率(e)</t>
    <rPh sb="0" eb="2">
      <t>カサン</t>
    </rPh>
    <rPh sb="2" eb="3">
      <t>リツ</t>
    </rPh>
    <phoneticPr fontId="7"/>
  </si>
  <si>
    <t>算定対象月(f)</t>
    <rPh sb="0" eb="2">
      <t>サンテイ</t>
    </rPh>
    <rPh sb="2" eb="4">
      <t>タイショウ</t>
    </rPh>
    <rPh sb="4" eb="5">
      <t>ツキ</t>
    </rPh>
    <phoneticPr fontId="7"/>
  </si>
  <si>
    <t>↓隠し列</t>
    <rPh sb="1" eb="2">
      <t>カク</t>
    </rPh>
    <rPh sb="3" eb="4">
      <t>レツ</t>
    </rPh>
    <phoneticPr fontId="7"/>
  </si>
  <si>
    <t>※　</t>
    <phoneticPr fontId="7"/>
  </si>
  <si>
    <t>経験・技能のある
介護職員(A)</t>
    <rPh sb="0" eb="2">
      <t>ケイケン</t>
    </rPh>
    <phoneticPr fontId="7"/>
  </si>
  <si>
    <t>その他の職種(C)</t>
    <rPh sb="2" eb="3">
      <t>タ</t>
    </rPh>
    <rPh sb="4" eb="6">
      <t>ショクシュ</t>
    </rPh>
    <phoneticPr fontId="7"/>
  </si>
  <si>
    <t>加算相当額を適切に配分するための賃金改善ルールを定めました。</t>
    <rPh sb="0" eb="2">
      <t>カサン</t>
    </rPh>
    <rPh sb="2" eb="5">
      <t>ソウトウガク</t>
    </rPh>
    <rPh sb="6" eb="8">
      <t>テキセツ</t>
    </rPh>
    <rPh sb="9" eb="11">
      <t>ハイブン</t>
    </rPh>
    <rPh sb="16" eb="18">
      <t>チンギン</t>
    </rPh>
    <rPh sb="18" eb="20">
      <t>カイゼン</t>
    </rPh>
    <rPh sb="24" eb="25">
      <t>サダ</t>
    </rPh>
    <phoneticPr fontId="7"/>
  </si>
  <si>
    <t>処遇改善加算として給付される額は、職員の賃金改善のために全額支出します。</t>
    <rPh sb="0" eb="2">
      <t>ショグウ</t>
    </rPh>
    <rPh sb="2" eb="6">
      <t>カイゼンカサン</t>
    </rPh>
    <rPh sb="9" eb="11">
      <t>キュウフ</t>
    </rPh>
    <rPh sb="14" eb="15">
      <t>ガク</t>
    </rPh>
    <rPh sb="17" eb="19">
      <t>ショクイン</t>
    </rPh>
    <rPh sb="20" eb="22">
      <t>チンギン</t>
    </rPh>
    <rPh sb="22" eb="24">
      <t>カイゼン</t>
    </rPh>
    <rPh sb="28" eb="30">
      <t>ゼンガク</t>
    </rPh>
    <rPh sb="30" eb="32">
      <t>シシュツ</t>
    </rPh>
    <phoneticPr fontId="7"/>
  </si>
  <si>
    <t>本計画書の内容を雇用する全ての職員に対して周知しました。</t>
    <rPh sb="0" eb="1">
      <t>ホン</t>
    </rPh>
    <rPh sb="1" eb="4">
      <t>ケイカクショ</t>
    </rPh>
    <rPh sb="5" eb="7">
      <t>ナイヨウ</t>
    </rPh>
    <rPh sb="8" eb="10">
      <t>コヨウ</t>
    </rPh>
    <rPh sb="12" eb="13">
      <t>スベ</t>
    </rPh>
    <rPh sb="15" eb="17">
      <t>ショクイン</t>
    </rPh>
    <rPh sb="18" eb="19">
      <t>タイ</t>
    </rPh>
    <rPh sb="21" eb="23">
      <t>シュウチ</t>
    </rPh>
    <phoneticPr fontId="7"/>
  </si>
  <si>
    <t>変更なし</t>
    <rPh sb="0" eb="2">
      <t>ヘンコウ</t>
    </rPh>
    <phoneticPr fontId="7"/>
  </si>
  <si>
    <t>・</t>
    <phoneticPr fontId="7"/>
  </si>
  <si>
    <t>事業所名</t>
    <rPh sb="0" eb="3">
      <t>ジギョウショ</t>
    </rPh>
    <rPh sb="3" eb="4">
      <t>メイ</t>
    </rPh>
    <phoneticPr fontId="7"/>
  </si>
  <si>
    <t>単価</t>
    <rPh sb="0" eb="2">
      <t>タンカ</t>
    </rPh>
    <phoneticPr fontId="7"/>
  </si>
  <si>
    <t>年間配分額</t>
    <rPh sb="0" eb="2">
      <t>ネンカン</t>
    </rPh>
    <rPh sb="2" eb="5">
      <t>ハイブンガク</t>
    </rPh>
    <phoneticPr fontId="7"/>
  </si>
  <si>
    <t>(A)</t>
    <phoneticPr fontId="7"/>
  </si>
  <si>
    <t>(B)</t>
    <phoneticPr fontId="7"/>
  </si>
  <si>
    <t>(C)</t>
    <phoneticPr fontId="7"/>
  </si>
  <si>
    <t>【入力上の注意】</t>
    <rPh sb="1" eb="3">
      <t>ニュウリョク</t>
    </rPh>
    <rPh sb="3" eb="4">
      <t>ジョウ</t>
    </rPh>
    <rPh sb="5" eb="7">
      <t>チュウイ</t>
    </rPh>
    <phoneticPr fontId="7"/>
  </si>
  <si>
    <t>配分比率</t>
    <rPh sb="0" eb="2">
      <t>ハイブン</t>
    </rPh>
    <rPh sb="2" eb="4">
      <t>ヒリツ</t>
    </rPh>
    <phoneticPr fontId="7"/>
  </si>
  <si>
    <t>(A)のみ</t>
    <phoneticPr fontId="7"/>
  </si>
  <si>
    <t>(A)及び(B)</t>
    <rPh sb="3" eb="4">
      <t>オヨ</t>
    </rPh>
    <phoneticPr fontId="7"/>
  </si>
  <si>
    <t>(A)(B)(C)全て</t>
    <rPh sb="9" eb="10">
      <t>スベ</t>
    </rPh>
    <phoneticPr fontId="7"/>
  </si>
  <si>
    <t>　○下表の「配分比率」欄には、当該事業所で設定する値を入力すること。</t>
    <rPh sb="2" eb="4">
      <t>カヒョウ</t>
    </rPh>
    <rPh sb="6" eb="8">
      <t>ハイブン</t>
    </rPh>
    <rPh sb="8" eb="10">
      <t>ヒリツ</t>
    </rPh>
    <rPh sb="11" eb="12">
      <t>ラン</t>
    </rPh>
    <rPh sb="25" eb="26">
      <t>アタイ</t>
    </rPh>
    <rPh sb="27" eb="29">
      <t>ニュウリョク</t>
    </rPh>
    <phoneticPr fontId="7"/>
  </si>
  <si>
    <t>別紙様式２－３</t>
    <rPh sb="0" eb="2">
      <t>ベッシ</t>
    </rPh>
    <rPh sb="2" eb="4">
      <t>ヨウシキ</t>
    </rPh>
    <phoneticPr fontId="7"/>
  </si>
  <si>
    <t>※要件Ⅲを満たす（加算Ⅰを算定する）場合、昇給する仕組みを具体的に記載している就業規則等について、指定権者からの求めがあった場合には速やかに提出できるよう、適切に保管すること。</t>
    <rPh sb="1" eb="3">
      <t>ヨウケン</t>
    </rPh>
    <rPh sb="5" eb="6">
      <t>ミ</t>
    </rPh>
    <rPh sb="9" eb="11">
      <t>カサン</t>
    </rPh>
    <rPh sb="13" eb="15">
      <t>サンテイ</t>
    </rPh>
    <rPh sb="18" eb="20">
      <t>バアイ</t>
    </rPh>
    <rPh sb="21" eb="23">
      <t>ショウキュウ</t>
    </rPh>
    <rPh sb="25" eb="27">
      <t>シク</t>
    </rPh>
    <rPh sb="29" eb="32">
      <t>グタイテキ</t>
    </rPh>
    <rPh sb="33" eb="35">
      <t>キサイ</t>
    </rPh>
    <rPh sb="39" eb="41">
      <t>シュウギョウ</t>
    </rPh>
    <rPh sb="41" eb="43">
      <t>キソク</t>
    </rPh>
    <rPh sb="43" eb="44">
      <t>トウ</t>
    </rPh>
    <rPh sb="49" eb="51">
      <t>シテイ</t>
    </rPh>
    <rPh sb="51" eb="52">
      <t>ケン</t>
    </rPh>
    <rPh sb="52" eb="53">
      <t>シャ</t>
    </rPh>
    <rPh sb="56" eb="57">
      <t>モト</t>
    </rPh>
    <rPh sb="62" eb="64">
      <t>バアイ</t>
    </rPh>
    <rPh sb="66" eb="67">
      <t>スミ</t>
    </rPh>
    <rPh sb="70" eb="72">
      <t>テイシュツ</t>
    </rPh>
    <rPh sb="78" eb="80">
      <t>テキセツ</t>
    </rPh>
    <rPh sb="81" eb="83">
      <t>ホカン</t>
    </rPh>
    <phoneticPr fontId="7"/>
  </si>
  <si>
    <t>賃金改善を行う職員の範囲</t>
    <rPh sb="0" eb="2">
      <t>チンギン</t>
    </rPh>
    <rPh sb="2" eb="4">
      <t>カイゼン</t>
    </rPh>
    <rPh sb="5" eb="6">
      <t>オコナ</t>
    </rPh>
    <rPh sb="7" eb="9">
      <t>ショクイン</t>
    </rPh>
    <rPh sb="10" eb="12">
      <t>ハンイ</t>
    </rPh>
    <phoneticPr fontId="7"/>
  </si>
  <si>
    <t>経験・技能のある介護職員の考え方</t>
    <rPh sb="0" eb="2">
      <t>ケイケン</t>
    </rPh>
    <rPh sb="3" eb="5">
      <t>ギノウ</t>
    </rPh>
    <rPh sb="8" eb="10">
      <t>カイゴ</t>
    </rPh>
    <rPh sb="10" eb="12">
      <t>ショクイン</t>
    </rPh>
    <rPh sb="13" eb="14">
      <t>カンガ</t>
    </rPh>
    <rPh sb="15" eb="16">
      <t>カタ</t>
    </rPh>
    <phoneticPr fontId="7"/>
  </si>
  <si>
    <t>　※①、③、④　別紙様式２－３のとおり、②　別紙２－２のとおり</t>
    <rPh sb="8" eb="10">
      <t>ベッシ</t>
    </rPh>
    <rPh sb="10" eb="12">
      <t>ヨウシキ</t>
    </rPh>
    <rPh sb="22" eb="24">
      <t>ベッシ</t>
    </rPh>
    <phoneticPr fontId="7"/>
  </si>
  <si>
    <t>書類作成担当者</t>
    <rPh sb="0" eb="2">
      <t>ショルイ</t>
    </rPh>
    <rPh sb="2" eb="4">
      <t>サクセイ</t>
    </rPh>
    <rPh sb="4" eb="7">
      <t>タントウシャ</t>
    </rPh>
    <phoneticPr fontId="7"/>
  </si>
  <si>
    <t>法人名</t>
    <rPh sb="0" eb="2">
      <t>ホウジン</t>
    </rPh>
    <rPh sb="2" eb="3">
      <t>メイ</t>
    </rPh>
    <phoneticPr fontId="7"/>
  </si>
  <si>
    <t>フリガナ</t>
    <phoneticPr fontId="7"/>
  </si>
  <si>
    <t>E-mail</t>
    <phoneticPr fontId="7"/>
  </si>
  <si>
    <t>連絡先</t>
    <rPh sb="0" eb="3">
      <t>レンラクサキ</t>
    </rPh>
    <phoneticPr fontId="7"/>
  </si>
  <si>
    <t>法人所在地</t>
    <rPh sb="0" eb="2">
      <t>ホウジン</t>
    </rPh>
    <rPh sb="2" eb="5">
      <t>ショザイチ</t>
    </rPh>
    <phoneticPr fontId="7"/>
  </si>
  <si>
    <t>氏名</t>
    <rPh sb="0" eb="2">
      <t>シメイ</t>
    </rPh>
    <phoneticPr fontId="7"/>
  </si>
  <si>
    <t>連絡先</t>
    <rPh sb="0" eb="3">
      <t>レンラクサキ</t>
    </rPh>
    <phoneticPr fontId="7"/>
  </si>
  <si>
    <t>e-mail</t>
    <phoneticPr fontId="7"/>
  </si>
  <si>
    <t>書類作成
担当者</t>
    <rPh sb="0" eb="2">
      <t>ショルイ</t>
    </rPh>
    <rPh sb="2" eb="4">
      <t>サクセイ</t>
    </rPh>
    <rPh sb="5" eb="8">
      <t>タントウシャ</t>
    </rPh>
    <phoneticPr fontId="7"/>
  </si>
  <si>
    <t>加算対象となる職員の勤務体制及び資格要件を確認しました。</t>
    <rPh sb="0" eb="2">
      <t>カサン</t>
    </rPh>
    <rPh sb="2" eb="4">
      <t>タイショウ</t>
    </rPh>
    <rPh sb="7" eb="9">
      <t>ショクイン</t>
    </rPh>
    <rPh sb="10" eb="12">
      <t>キンム</t>
    </rPh>
    <rPh sb="12" eb="14">
      <t>タイセイ</t>
    </rPh>
    <rPh sb="14" eb="15">
      <t>オヨ</t>
    </rPh>
    <rPh sb="16" eb="18">
      <t>シカク</t>
    </rPh>
    <rPh sb="18" eb="20">
      <t>ヨウケン</t>
    </rPh>
    <rPh sb="21" eb="23">
      <t>カクニン</t>
    </rPh>
    <phoneticPr fontId="7"/>
  </si>
  <si>
    <t>労働基準法、労働災害補償保険法、最低賃金法、労働安全衛生法、雇用保険法その他の労働に関する法令に違反し、罰金以上の刑に処せられていません。</t>
    <rPh sb="0" eb="2">
      <t>ロウドウ</t>
    </rPh>
    <rPh sb="2" eb="5">
      <t>キジュンホウ</t>
    </rPh>
    <rPh sb="6" eb="8">
      <t>ロウドウ</t>
    </rPh>
    <rPh sb="8" eb="10">
      <t>サイガイ</t>
    </rPh>
    <rPh sb="10" eb="12">
      <t>ホショウ</t>
    </rPh>
    <rPh sb="12" eb="15">
      <t>ホケンホウ</t>
    </rPh>
    <rPh sb="16" eb="18">
      <t>サイテイ</t>
    </rPh>
    <rPh sb="18" eb="21">
      <t>チンギンホウ</t>
    </rPh>
    <rPh sb="22" eb="24">
      <t>ロウドウ</t>
    </rPh>
    <rPh sb="24" eb="26">
      <t>アンゼン</t>
    </rPh>
    <rPh sb="26" eb="29">
      <t>エイセイホウ</t>
    </rPh>
    <rPh sb="30" eb="32">
      <t>コヨウ</t>
    </rPh>
    <rPh sb="32" eb="35">
      <t>ホケンホウ</t>
    </rPh>
    <rPh sb="37" eb="38">
      <t>タ</t>
    </rPh>
    <rPh sb="39" eb="41">
      <t>ロウドウ</t>
    </rPh>
    <rPh sb="42" eb="43">
      <t>カン</t>
    </rPh>
    <rPh sb="45" eb="47">
      <t>ホウレイ</t>
    </rPh>
    <rPh sb="48" eb="50">
      <t>イハン</t>
    </rPh>
    <rPh sb="52" eb="54">
      <t>バッキン</t>
    </rPh>
    <rPh sb="54" eb="56">
      <t>イジョウ</t>
    </rPh>
    <rPh sb="57" eb="58">
      <t>ケイ</t>
    </rPh>
    <rPh sb="59" eb="60">
      <t>ショ</t>
    </rPh>
    <phoneticPr fontId="7"/>
  </si>
  <si>
    <t>労働保険料の納付が適正に行われています。</t>
    <rPh sb="0" eb="2">
      <t>ロウドウ</t>
    </rPh>
    <rPh sb="2" eb="5">
      <t>ホケンリョウ</t>
    </rPh>
    <rPh sb="6" eb="8">
      <t>ノウフ</t>
    </rPh>
    <rPh sb="9" eb="11">
      <t>テキセイ</t>
    </rPh>
    <rPh sb="12" eb="13">
      <t>オコナ</t>
    </rPh>
    <phoneticPr fontId="7"/>
  </si>
  <si>
    <t>―</t>
    <phoneticPr fontId="7"/>
  </si>
  <si>
    <t>労働保険関係成立届、確定保険料申告書</t>
    <rPh sb="0" eb="2">
      <t>ロウドウ</t>
    </rPh>
    <rPh sb="2" eb="4">
      <t>ホケン</t>
    </rPh>
    <rPh sb="4" eb="6">
      <t>カンケイ</t>
    </rPh>
    <rPh sb="6" eb="8">
      <t>セイリツ</t>
    </rPh>
    <rPh sb="8" eb="9">
      <t>トド</t>
    </rPh>
    <rPh sb="10" eb="12">
      <t>カクテイ</t>
    </rPh>
    <rPh sb="12" eb="15">
      <t>ホケンリョウ</t>
    </rPh>
    <rPh sb="15" eb="18">
      <t>シンコクショ</t>
    </rPh>
    <phoneticPr fontId="7"/>
  </si>
  <si>
    <t>・提出先に関する情報</t>
    <rPh sb="1" eb="3">
      <t>テイシュツ</t>
    </rPh>
    <rPh sb="3" eb="4">
      <t>サキ</t>
    </rPh>
    <rPh sb="5" eb="6">
      <t>カン</t>
    </rPh>
    <rPh sb="8" eb="10">
      <t>ジョウホウ</t>
    </rPh>
    <phoneticPr fontId="4"/>
  </si>
  <si>
    <t>・基本情報</t>
    <rPh sb="1" eb="3">
      <t>キホン</t>
    </rPh>
    <phoneticPr fontId="4"/>
  </si>
  <si>
    <t>１　提出先に関する情報</t>
    <rPh sb="2" eb="4">
      <t>テイシュツ</t>
    </rPh>
    <rPh sb="4" eb="5">
      <t>サキ</t>
    </rPh>
    <rPh sb="6" eb="7">
      <t>カン</t>
    </rPh>
    <rPh sb="9" eb="11">
      <t>ジョウホウ</t>
    </rPh>
    <phoneticPr fontId="4"/>
  </si>
  <si>
    <t>２　基本情報</t>
    <rPh sb="2" eb="4">
      <t>キホン</t>
    </rPh>
    <rPh sb="4" eb="6">
      <t>ジョウホウ</t>
    </rPh>
    <phoneticPr fontId="4"/>
  </si>
  <si>
    <t>各証明資料は、指定権者からの求めがあった場合には、速やかに提出すること。</t>
    <phoneticPr fontId="7"/>
  </si>
  <si>
    <t>※</t>
    <phoneticPr fontId="7"/>
  </si>
  <si>
    <t>※　</t>
    <phoneticPr fontId="7"/>
  </si>
  <si>
    <t>本表への虚偽記載の他、介護職員処遇改善加算及び介護職員等特定処遇改善加算の請求に関して不正があった場合は、介護報酬の返還や指定取消となる場合がある。</t>
    <phoneticPr fontId="7"/>
  </si>
  <si>
    <t>(</t>
    <phoneticPr fontId="7"/>
  </si>
  <si>
    <t>か月</t>
    <rPh sb="1" eb="2">
      <t>ゲツ</t>
    </rPh>
    <phoneticPr fontId="7"/>
  </si>
  <si>
    <t>令和</t>
    <rPh sb="0" eb="2">
      <t>レイワ</t>
    </rPh>
    <phoneticPr fontId="7"/>
  </si>
  <si>
    <t>円</t>
    <rPh sb="0" eb="1">
      <t>エン</t>
    </rPh>
    <phoneticPr fontId="7"/>
  </si>
  <si>
    <t>　実施している周知方法について、チェック（✔）すること。</t>
    <rPh sb="1" eb="3">
      <t>ジッシ</t>
    </rPh>
    <rPh sb="7" eb="9">
      <t>シュウチ</t>
    </rPh>
    <rPh sb="9" eb="11">
      <t>ホウホウ</t>
    </rPh>
    <phoneticPr fontId="7"/>
  </si>
  <si>
    <t>（２）⑥ⅱ）(イ)の「前年度の介護職員処遇改善加算の加算総額」及び(ウ)の「前年度の介護職員等特定処遇改善加算の加算総額」は、都道府県国民健康保険団体連合会から通知される「介護職員処遇改善加算等総額のお知らせ」に基づき記載すること。</t>
    <rPh sb="11" eb="14">
      <t>ゼンネンド</t>
    </rPh>
    <rPh sb="15" eb="17">
      <t>カイゴ</t>
    </rPh>
    <rPh sb="17" eb="19">
      <t>ショクイン</t>
    </rPh>
    <rPh sb="19" eb="21">
      <t>ショグウ</t>
    </rPh>
    <rPh sb="21" eb="25">
      <t>カイゼンカサン</t>
    </rPh>
    <rPh sb="26" eb="28">
      <t>カサン</t>
    </rPh>
    <rPh sb="28" eb="30">
      <t>ソウガク</t>
    </rPh>
    <rPh sb="31" eb="32">
      <t>オヨ</t>
    </rPh>
    <rPh sb="38" eb="41">
      <t>ゼンネンド</t>
    </rPh>
    <rPh sb="42" eb="44">
      <t>カイゴ</t>
    </rPh>
    <rPh sb="44" eb="46">
      <t>ショクイン</t>
    </rPh>
    <rPh sb="46" eb="47">
      <t>トウ</t>
    </rPh>
    <rPh sb="47" eb="49">
      <t>トクテイ</t>
    </rPh>
    <rPh sb="49" eb="51">
      <t>ショグウ</t>
    </rPh>
    <rPh sb="51" eb="55">
      <t>カイゼンカサン</t>
    </rPh>
    <rPh sb="56" eb="58">
      <t>カサン</t>
    </rPh>
    <rPh sb="58" eb="60">
      <t>ソウガク</t>
    </rPh>
    <rPh sb="63" eb="67">
      <t>トドウフケン</t>
    </rPh>
    <rPh sb="67" eb="69">
      <t>コクミン</t>
    </rPh>
    <rPh sb="69" eb="71">
      <t>ケンコウ</t>
    </rPh>
    <rPh sb="71" eb="73">
      <t>ホケン</t>
    </rPh>
    <rPh sb="73" eb="75">
      <t>ダンタイ</t>
    </rPh>
    <rPh sb="75" eb="78">
      <t>レンゴウカイ</t>
    </rPh>
    <rPh sb="80" eb="82">
      <t>ツウチ</t>
    </rPh>
    <rPh sb="106" eb="107">
      <t>モト</t>
    </rPh>
    <rPh sb="109" eb="111">
      <t>キサイ</t>
    </rPh>
    <phoneticPr fontId="7"/>
  </si>
  <si>
    <t>(A)経験・技能のある介護職員</t>
    <rPh sb="3" eb="5">
      <t>ケイケン</t>
    </rPh>
    <rPh sb="6" eb="8">
      <t>ギノウ</t>
    </rPh>
    <rPh sb="11" eb="13">
      <t>カイゴ</t>
    </rPh>
    <rPh sb="13" eb="15">
      <t>ショクイン</t>
    </rPh>
    <phoneticPr fontId="7"/>
  </si>
  <si>
    <t>(B)他の介護職員</t>
    <rPh sb="3" eb="4">
      <t>タ</t>
    </rPh>
    <rPh sb="5" eb="7">
      <t>カイゴ</t>
    </rPh>
    <rPh sb="7" eb="9">
      <t>ショクイン</t>
    </rPh>
    <phoneticPr fontId="7"/>
  </si>
  <si>
    <t>(C)その他の職種</t>
    <rPh sb="5" eb="6">
      <t>タ</t>
    </rPh>
    <rPh sb="7" eb="9">
      <t>ショクシュ</t>
    </rPh>
    <phoneticPr fontId="7"/>
  </si>
  <si>
    <t>賃金規程の見直し</t>
    <rPh sb="0" eb="2">
      <t>チンギン</t>
    </rPh>
    <rPh sb="2" eb="4">
      <t>キテイ</t>
    </rPh>
    <rPh sb="5" eb="7">
      <t>ミナオ</t>
    </rPh>
    <phoneticPr fontId="7"/>
  </si>
  <si>
    <t>賃金規程の見直し</t>
    <rPh sb="5" eb="7">
      <t>ミナオ</t>
    </rPh>
    <phoneticPr fontId="7"/>
  </si>
  <si>
    <t>※本計画に記載された金額は見込額であり、提出後の運営状況(利用者数等)、人員配置状況(職員数等)その他の事由により変動があり得る。</t>
    <rPh sb="20" eb="22">
      <t>テイシュツ</t>
    </rPh>
    <rPh sb="22" eb="23">
      <t>ゴ</t>
    </rPh>
    <phoneticPr fontId="7"/>
  </si>
  <si>
    <t>（上記取組の開始時期）</t>
    <rPh sb="1" eb="3">
      <t>ジョウキ</t>
    </rPh>
    <rPh sb="3" eb="5">
      <t>トリクミ</t>
    </rPh>
    <rPh sb="6" eb="8">
      <t>カイシ</t>
    </rPh>
    <rPh sb="8" eb="10">
      <t>ジキ</t>
    </rPh>
    <phoneticPr fontId="7"/>
  </si>
  <si>
    <t>　</t>
    <phoneticPr fontId="7"/>
  </si>
  <si>
    <t>令和</t>
  </si>
  <si>
    <t>年</t>
  </si>
  <si>
    <t>月～令和</t>
  </si>
  <si>
    <t>月</t>
  </si>
  <si>
    <t>（</t>
  </si>
  <si>
    <t>ヶ月）</t>
  </si>
  <si>
    <t>下表に必要事項を入力してください。記入内容が別紙様式2-2及び別紙2-3に反映されます。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1" eb="33">
      <t>ベッシ</t>
    </rPh>
    <rPh sb="37" eb="39">
      <t>ハンエイ</t>
    </rPh>
    <phoneticPr fontId="7"/>
  </si>
  <si>
    <t>⇒下表に必要事項を入力してください。記入内容が別紙様式2-1に反映されます。</t>
    <rPh sb="1" eb="3">
      <t>カヒョウ</t>
    </rPh>
    <rPh sb="4" eb="6">
      <t>ヒツヨウ</t>
    </rPh>
    <rPh sb="6" eb="8">
      <t>ジコウ</t>
    </rPh>
    <rPh sb="9" eb="11">
      <t>ニュウリョク</t>
    </rPh>
    <rPh sb="18" eb="20">
      <t>キニュウ</t>
    </rPh>
    <rPh sb="20" eb="22">
      <t>ナイヨウ</t>
    </rPh>
    <rPh sb="23" eb="25">
      <t>ベッシ</t>
    </rPh>
    <rPh sb="25" eb="27">
      <t>ヨウシキ</t>
    </rPh>
    <rPh sb="31" eb="33">
      <t>ハンエイ</t>
    </rPh>
    <phoneticPr fontId="7"/>
  </si>
  <si>
    <t>別紙様式２－１</t>
    <rPh sb="0" eb="2">
      <t>ベッシ</t>
    </rPh>
    <rPh sb="2" eb="4">
      <t>ヨウシキ</t>
    </rPh>
    <phoneticPr fontId="7"/>
  </si>
  <si>
    <t xml:space="preserve"> （(A)にチェック（✔）がない場合その理由）</t>
    <rPh sb="16" eb="18">
      <t>バアイ</t>
    </rPh>
    <phoneticPr fontId="7"/>
  </si>
  <si>
    <t>その他：</t>
    <phoneticPr fontId="7"/>
  </si>
  <si>
    <t>一月あたり介護報酬総単位数[単位](a)</t>
    <rPh sb="0" eb="1">
      <t>ヒト</t>
    </rPh>
    <rPh sb="1" eb="2">
      <t>ツキ</t>
    </rPh>
    <rPh sb="5" eb="7">
      <t>カイゴ</t>
    </rPh>
    <rPh sb="7" eb="9">
      <t>ホウシュウ</t>
    </rPh>
    <rPh sb="9" eb="10">
      <t>ソウ</t>
    </rPh>
    <rPh sb="10" eb="13">
      <t>タンイスウ</t>
    </rPh>
    <rPh sb="14" eb="16">
      <t>タンイ</t>
    </rPh>
    <phoneticPr fontId="7"/>
  </si>
  <si>
    <t>算定する介護職員等特定処遇改善加算の区分</t>
    <rPh sb="0" eb="2">
      <t>サンテイ</t>
    </rPh>
    <rPh sb="4" eb="6">
      <t>カイゴ</t>
    </rPh>
    <rPh sb="6" eb="8">
      <t>ショクイン</t>
    </rPh>
    <rPh sb="8" eb="9">
      <t>トウ</t>
    </rPh>
    <rPh sb="9" eb="11">
      <t>トクテイ</t>
    </rPh>
    <rPh sb="11" eb="13">
      <t>ショグウ</t>
    </rPh>
    <rPh sb="13" eb="17">
      <t>カイゼンカサン</t>
    </rPh>
    <rPh sb="18" eb="20">
      <t>クブン</t>
    </rPh>
    <phoneticPr fontId="7"/>
  </si>
  <si>
    <t>算定する介護職員処遇改善加算の区分</t>
    <rPh sb="0" eb="2">
      <t>サンテイ</t>
    </rPh>
    <rPh sb="4" eb="6">
      <t>カイゴ</t>
    </rPh>
    <rPh sb="6" eb="8">
      <t>ショクイン</t>
    </rPh>
    <rPh sb="8" eb="10">
      <t>ショグウ</t>
    </rPh>
    <rPh sb="10" eb="14">
      <t>カイゼンカサン</t>
    </rPh>
    <rPh sb="15" eb="17">
      <t>クブン</t>
    </rPh>
    <phoneticPr fontId="7"/>
  </si>
  <si>
    <t>介護職員処遇改善加算（処遇改善加算）</t>
    <rPh sb="0" eb="10">
      <t>カイゴショクインショグウカイゼンカサン</t>
    </rPh>
    <rPh sb="11" eb="13">
      <t>ショグウ</t>
    </rPh>
    <rPh sb="13" eb="15">
      <t>カイゼン</t>
    </rPh>
    <rPh sb="15" eb="17">
      <t>カサン</t>
    </rPh>
    <phoneticPr fontId="7"/>
  </si>
  <si>
    <t>１　基本情報＜共通＞</t>
    <rPh sb="2" eb="4">
      <t>キホン</t>
    </rPh>
    <rPh sb="4" eb="6">
      <t>ジョウホウ</t>
    </rPh>
    <rPh sb="7" eb="9">
      <t>キョウツウ</t>
    </rPh>
    <phoneticPr fontId="7"/>
  </si>
  <si>
    <t>２　賃金改善計画について＜共通＞</t>
    <rPh sb="13" eb="15">
      <t>キョウツウ</t>
    </rPh>
    <phoneticPr fontId="7"/>
  </si>
  <si>
    <t>　○前年度の一月当たり常勤換算数(i)に対して、加算見込額(c)を当該配分比率で賃金改善を行う場合の</t>
    <rPh sb="2" eb="5">
      <t>ゼンネンド</t>
    </rPh>
    <rPh sb="6" eb="7">
      <t>ヒト</t>
    </rPh>
    <rPh sb="7" eb="8">
      <t>ツキ</t>
    </rPh>
    <rPh sb="8" eb="9">
      <t>ア</t>
    </rPh>
    <rPh sb="11" eb="13">
      <t>ジョウキン</t>
    </rPh>
    <rPh sb="13" eb="15">
      <t>カンサン</t>
    </rPh>
    <rPh sb="15" eb="16">
      <t>スウ</t>
    </rPh>
    <rPh sb="20" eb="21">
      <t>タイ</t>
    </rPh>
    <rPh sb="24" eb="26">
      <t>カサン</t>
    </rPh>
    <rPh sb="26" eb="28">
      <t>ミコ</t>
    </rPh>
    <rPh sb="28" eb="29">
      <t>ガク</t>
    </rPh>
    <rPh sb="33" eb="35">
      <t>トウガイ</t>
    </rPh>
    <rPh sb="35" eb="37">
      <t>ハイブン</t>
    </rPh>
    <rPh sb="37" eb="39">
      <t>ヒリツ</t>
    </rPh>
    <rPh sb="40" eb="42">
      <t>チンギン</t>
    </rPh>
    <rPh sb="42" eb="44">
      <t>カイゼン</t>
    </rPh>
    <rPh sb="45" eb="46">
      <t>オコナ</t>
    </rPh>
    <rPh sb="47" eb="49">
      <t>バアイ</t>
    </rPh>
    <phoneticPr fontId="7"/>
  </si>
  <si>
    <t>一月当たり平均賃金額算出用</t>
    <rPh sb="0" eb="2">
      <t>ヒトツキ</t>
    </rPh>
    <rPh sb="2" eb="3">
      <t>ア</t>
    </rPh>
    <rPh sb="5" eb="7">
      <t>ヘイキン</t>
    </rPh>
    <rPh sb="7" eb="9">
      <t>チンギン</t>
    </rPh>
    <rPh sb="9" eb="10">
      <t>ガク</t>
    </rPh>
    <rPh sb="10" eb="12">
      <t>サンシュツ</t>
    </rPh>
    <rPh sb="12" eb="13">
      <t>ヨウ</t>
    </rPh>
    <phoneticPr fontId="7"/>
  </si>
  <si>
    <t>処遇改善加算・特定加算の算定届出に係る提出先（指定権者）の名称を入力してください。</t>
    <rPh sb="0" eb="2">
      <t>ショグウ</t>
    </rPh>
    <rPh sb="2" eb="4">
      <t>カイゼン</t>
    </rPh>
    <rPh sb="4" eb="6">
      <t>カサン</t>
    </rPh>
    <rPh sb="7" eb="9">
      <t>トクテイ</t>
    </rPh>
    <rPh sb="9" eb="11">
      <t>カサン</t>
    </rPh>
    <rPh sb="12" eb="14">
      <t>サンテイ</t>
    </rPh>
    <rPh sb="14" eb="16">
      <t>トドケデ</t>
    </rPh>
    <rPh sb="17" eb="18">
      <t>カカ</t>
    </rPh>
    <rPh sb="19" eb="21">
      <t>テイシュツ</t>
    </rPh>
    <rPh sb="21" eb="22">
      <t>サキ</t>
    </rPh>
    <rPh sb="23" eb="25">
      <t>シテイ</t>
    </rPh>
    <rPh sb="25" eb="26">
      <t>ケン</t>
    </rPh>
    <rPh sb="26" eb="27">
      <t>ジャ</t>
    </rPh>
    <rPh sb="29" eb="31">
      <t>メイショウ</t>
    </rPh>
    <rPh sb="32" eb="34">
      <t>ニュウリョク</t>
    </rPh>
    <phoneticPr fontId="7"/>
  </si>
  <si>
    <t>賃金改善の見込額(ⅰ-ⅱ）</t>
    <phoneticPr fontId="7"/>
  </si>
  <si>
    <t>事業所の所在地</t>
    <rPh sb="0" eb="3">
      <t>ジギョウショ</t>
    </rPh>
    <rPh sb="4" eb="7">
      <t>ショザイチ</t>
    </rPh>
    <phoneticPr fontId="7"/>
  </si>
  <si>
    <t>都道府県</t>
    <rPh sb="0" eb="4">
      <t>トドウフケン</t>
    </rPh>
    <phoneticPr fontId="7"/>
  </si>
  <si>
    <t>市区町村</t>
    <rPh sb="0" eb="2">
      <t>シク</t>
    </rPh>
    <rPh sb="2" eb="4">
      <t>チョウソン</t>
    </rPh>
    <phoneticPr fontId="7"/>
  </si>
  <si>
    <t>都道府県</t>
    <rPh sb="0" eb="4">
      <t>トドウフケン</t>
    </rPh>
    <phoneticPr fontId="7"/>
  </si>
  <si>
    <t>市区町村</t>
    <rPh sb="0" eb="2">
      <t>シク</t>
    </rPh>
    <rPh sb="2" eb="4">
      <t>チョウソン</t>
    </rPh>
    <phoneticPr fontId="7"/>
  </si>
  <si>
    <t>　　介護職員等特定処遇改善加算額（見込額）の合計[円]</t>
    <rPh sb="6" eb="7">
      <t>トウ</t>
    </rPh>
    <rPh sb="7" eb="9">
      <t>トクテイ</t>
    </rPh>
    <rPh sb="15" eb="16">
      <t>ガク</t>
    </rPh>
    <rPh sb="22" eb="24">
      <t>ゴウケイ</t>
    </rPh>
    <phoneticPr fontId="7"/>
  </si>
  <si>
    <t>介護職員等特定処遇改善計画書（施設・事業所別個表）</t>
    <rPh sb="0" eb="2">
      <t>カイゴ</t>
    </rPh>
    <rPh sb="2" eb="4">
      <t>ショクイン</t>
    </rPh>
    <rPh sb="4" eb="5">
      <t>トウ</t>
    </rPh>
    <rPh sb="5" eb="7">
      <t>トクテイ</t>
    </rPh>
    <rPh sb="7" eb="9">
      <t>ショグウ</t>
    </rPh>
    <rPh sb="9" eb="11">
      <t>カイゼン</t>
    </rPh>
    <rPh sb="11" eb="14">
      <t>ケイカクショ</t>
    </rPh>
    <rPh sb="15" eb="17">
      <t>シセツ</t>
    </rPh>
    <rPh sb="18" eb="21">
      <t>ジギョウショ</t>
    </rPh>
    <rPh sb="21" eb="22">
      <t>ベツ</t>
    </rPh>
    <rPh sb="22" eb="24">
      <t>コヒョウ</t>
    </rPh>
    <phoneticPr fontId="7"/>
  </si>
  <si>
    <t>介護職員処遇改善計画書（施設・事業所別個表）</t>
    <rPh sb="0" eb="2">
      <t>カイゴ</t>
    </rPh>
    <rPh sb="2" eb="4">
      <t>ショクイン</t>
    </rPh>
    <rPh sb="4" eb="6">
      <t>ショグウ</t>
    </rPh>
    <rPh sb="6" eb="8">
      <t>カイゼン</t>
    </rPh>
    <rPh sb="8" eb="11">
      <t>ケイカクショ</t>
    </rPh>
    <rPh sb="12" eb="14">
      <t>シセツ</t>
    </rPh>
    <rPh sb="15" eb="18">
      <t>ジギョウショ</t>
    </rPh>
    <rPh sb="18" eb="19">
      <t>ベツ</t>
    </rPh>
    <rPh sb="19" eb="21">
      <t>コヒョウ</t>
    </rPh>
    <phoneticPr fontId="7"/>
  </si>
  <si>
    <t>※前年度に提出した計画書の記載内容から変更がない場合は「変更なし」にチェック（✔）</t>
    <phoneticPr fontId="7"/>
  </si>
  <si>
    <t>４　職場環境等要件について＜共通＞　</t>
    <rPh sb="14" eb="16">
      <t>キョウツウ</t>
    </rPh>
    <phoneticPr fontId="7"/>
  </si>
  <si>
    <t>５　見える化要件について＜特定加算＞　</t>
    <rPh sb="2" eb="3">
      <t>ミ</t>
    </rPh>
    <rPh sb="5" eb="6">
      <t>カ</t>
    </rPh>
    <rPh sb="6" eb="8">
      <t>ヨウケン</t>
    </rPh>
    <rPh sb="13" eb="15">
      <t>トクテイ</t>
    </rPh>
    <rPh sb="15" eb="17">
      <t>カサン</t>
    </rPh>
    <phoneticPr fontId="7"/>
  </si>
  <si>
    <t>独自の賃金改善の具体的な取組内容</t>
    <rPh sb="0" eb="2">
      <t>ドクジ</t>
    </rPh>
    <rPh sb="3" eb="5">
      <t>チンギン</t>
    </rPh>
    <rPh sb="5" eb="7">
      <t>カイゼン</t>
    </rPh>
    <rPh sb="8" eb="11">
      <t>グタイテキ</t>
    </rPh>
    <rPh sb="12" eb="14">
      <t>トリクミ</t>
    </rPh>
    <rPh sb="14" eb="16">
      <t>ナイヨウ</t>
    </rPh>
    <phoneticPr fontId="7"/>
  </si>
  <si>
    <t>介護職員処遇改善加算の見込額
(a×b×c×d)
[円]</t>
    <rPh sb="0" eb="2">
      <t>カイゴ</t>
    </rPh>
    <rPh sb="2" eb="4">
      <t>ショクイン</t>
    </rPh>
    <rPh sb="4" eb="6">
      <t>ショグウ</t>
    </rPh>
    <rPh sb="6" eb="10">
      <t>カイゼンカサン</t>
    </rPh>
    <rPh sb="11" eb="13">
      <t>ミコ</t>
    </rPh>
    <rPh sb="13" eb="14">
      <t>ガク</t>
    </rPh>
    <rPh sb="26" eb="27">
      <t>エン</t>
    </rPh>
    <phoneticPr fontId="7"/>
  </si>
  <si>
    <t>介護職員等特定処遇改善加算の見込額
(a×b×e×f)
[円]</t>
    <rPh sb="0" eb="2">
      <t>カイゴ</t>
    </rPh>
    <rPh sb="2" eb="4">
      <t>ショクイン</t>
    </rPh>
    <rPh sb="4" eb="5">
      <t>トウ</t>
    </rPh>
    <rPh sb="5" eb="7">
      <t>トクテイ</t>
    </rPh>
    <rPh sb="7" eb="9">
      <t>ショグウ</t>
    </rPh>
    <rPh sb="9" eb="13">
      <t>カイゼンカサン</t>
    </rPh>
    <rPh sb="14" eb="16">
      <t>ミコ</t>
    </rPh>
    <rPh sb="16" eb="17">
      <t>ガク</t>
    </rPh>
    <rPh sb="29" eb="30">
      <t>エン</t>
    </rPh>
    <phoneticPr fontId="7"/>
  </si>
  <si>
    <t>年度介護職員処遇改善加算の見込額</t>
    <rPh sb="0" eb="2">
      <t>ネンド</t>
    </rPh>
    <rPh sb="2" eb="4">
      <t>カイゴ</t>
    </rPh>
    <rPh sb="4" eb="6">
      <t>ショクイン</t>
    </rPh>
    <rPh sb="6" eb="8">
      <t>ショグウ</t>
    </rPh>
    <rPh sb="8" eb="12">
      <t>カイゼンカサン</t>
    </rPh>
    <rPh sb="13" eb="16">
      <t>ミコミガク</t>
    </rPh>
    <phoneticPr fontId="7"/>
  </si>
  <si>
    <t>(ア)前年度の介護職員の賃金の総額</t>
    <rPh sb="3" eb="6">
      <t>ゼンネンド</t>
    </rPh>
    <rPh sb="7" eb="9">
      <t>カイゴ</t>
    </rPh>
    <rPh sb="9" eb="11">
      <t>ショクイン</t>
    </rPh>
    <rPh sb="12" eb="14">
      <t>チンギン</t>
    </rPh>
    <rPh sb="15" eb="17">
      <t>ソウガク</t>
    </rPh>
    <phoneticPr fontId="7"/>
  </si>
  <si>
    <t>ⅰ）特定加算の算定により賃金改善を行った場合の賃金の総額（見込額）</t>
    <rPh sb="2" eb="4">
      <t>トクテイ</t>
    </rPh>
    <rPh sb="4" eb="6">
      <t>カサン</t>
    </rPh>
    <rPh sb="7" eb="9">
      <t>サンテイ</t>
    </rPh>
    <rPh sb="12" eb="14">
      <t>チンギン</t>
    </rPh>
    <rPh sb="14" eb="16">
      <t>カイゼン</t>
    </rPh>
    <rPh sb="17" eb="18">
      <t>オコナ</t>
    </rPh>
    <rPh sb="20" eb="22">
      <t>バアイ</t>
    </rPh>
    <rPh sb="23" eb="25">
      <t>チンギン</t>
    </rPh>
    <rPh sb="26" eb="28">
      <t>ソウガク</t>
    </rPh>
    <rPh sb="29" eb="31">
      <t>ミコミ</t>
    </rPh>
    <rPh sb="31" eb="32">
      <t>ガク</t>
    </rPh>
    <phoneticPr fontId="7"/>
  </si>
  <si>
    <t>(ア)前年度の賃金の総額</t>
    <rPh sb="3" eb="6">
      <t>ゼンネンド</t>
    </rPh>
    <rPh sb="7" eb="9">
      <t>チンギン</t>
    </rPh>
    <rPh sb="10" eb="12">
      <t>ソウガク</t>
    </rPh>
    <phoneticPr fontId="7"/>
  </si>
  <si>
    <t>介護職員処遇改善計画書・介護職員等特定処遇改善計画書　作成にあたっての入力シート等の説明</t>
    <rPh sb="0" eb="2">
      <t>カイゴ</t>
    </rPh>
    <rPh sb="2" eb="4">
      <t>ショクイン</t>
    </rPh>
    <rPh sb="4" eb="6">
      <t>ショグウ</t>
    </rPh>
    <rPh sb="6" eb="8">
      <t>カイゼン</t>
    </rPh>
    <rPh sb="8" eb="11">
      <t>ケイカクショ</t>
    </rPh>
    <rPh sb="12" eb="14">
      <t>カイゴ</t>
    </rPh>
    <rPh sb="14" eb="16">
      <t>ショクイン</t>
    </rPh>
    <rPh sb="16" eb="17">
      <t>トウ</t>
    </rPh>
    <rPh sb="17" eb="19">
      <t>トクテイ</t>
    </rPh>
    <rPh sb="19" eb="21">
      <t>ショグウ</t>
    </rPh>
    <rPh sb="21" eb="23">
      <t>カイゼン</t>
    </rPh>
    <rPh sb="23" eb="26">
      <t>ケイカクショ</t>
    </rPh>
    <rPh sb="27" eb="29">
      <t>サクセイ</t>
    </rPh>
    <rPh sb="35" eb="37">
      <t>ニュウリョク</t>
    </rPh>
    <rPh sb="40" eb="41">
      <t>トウ</t>
    </rPh>
    <rPh sb="42" eb="44">
      <t>セツメイ</t>
    </rPh>
    <phoneticPr fontId="42"/>
  </si>
  <si>
    <t>ワークシート名（左からの順）</t>
    <rPh sb="6" eb="7">
      <t>メイ</t>
    </rPh>
    <rPh sb="8" eb="9">
      <t>ヒダリ</t>
    </rPh>
    <rPh sb="12" eb="13">
      <t>ジュン</t>
    </rPh>
    <phoneticPr fontId="42"/>
  </si>
  <si>
    <t>枚数</t>
    <rPh sb="0" eb="2">
      <t>マイスウ</t>
    </rPh>
    <phoneticPr fontId="42"/>
  </si>
  <si>
    <t>ワークシートの入力の順番（推奨）</t>
    <rPh sb="7" eb="9">
      <t>ニュウリョク</t>
    </rPh>
    <rPh sb="10" eb="12">
      <t>ジュンバン</t>
    </rPh>
    <rPh sb="13" eb="15">
      <t>スイショウ</t>
    </rPh>
    <phoneticPr fontId="7"/>
  </si>
  <si>
    <t>説明</t>
    <rPh sb="0" eb="2">
      <t>セツメイ</t>
    </rPh>
    <phoneticPr fontId="42"/>
  </si>
  <si>
    <t>はじめに</t>
    <phoneticPr fontId="42"/>
  </si>
  <si>
    <t>-</t>
    <phoneticPr fontId="7"/>
  </si>
  <si>
    <t>・本様式の内容と使い方を説明しています。</t>
    <rPh sb="1" eb="4">
      <t>ホンヨウシキ</t>
    </rPh>
    <rPh sb="5" eb="7">
      <t>ナイヨウ</t>
    </rPh>
    <rPh sb="8" eb="9">
      <t>ツカ</t>
    </rPh>
    <rPh sb="10" eb="11">
      <t>カタ</t>
    </rPh>
    <rPh sb="12" eb="14">
      <t>セツメイ</t>
    </rPh>
    <phoneticPr fontId="7"/>
  </si>
  <si>
    <t>不要</t>
    <rPh sb="0" eb="2">
      <t>フヨウ</t>
    </rPh>
    <phoneticPr fontId="42"/>
  </si>
  <si>
    <t>基本情報入力シート</t>
    <rPh sb="0" eb="4">
      <t>キホンジョウホウ</t>
    </rPh>
    <rPh sb="4" eb="6">
      <t>ニュウリョク</t>
    </rPh>
    <phoneticPr fontId="42"/>
  </si>
  <si>
    <t>様式2-1 計画書_総括表</t>
    <rPh sb="0" eb="2">
      <t>ヨウシキ</t>
    </rPh>
    <rPh sb="6" eb="9">
      <t>ケイカクショ</t>
    </rPh>
    <rPh sb="10" eb="13">
      <t>ソウカツヒョウ</t>
    </rPh>
    <phoneticPr fontId="42"/>
  </si>
  <si>
    <t>提出</t>
    <rPh sb="0" eb="2">
      <t>テイシュツ</t>
    </rPh>
    <phoneticPr fontId="42"/>
  </si>
  <si>
    <t>様式2-3 個表_特定</t>
    <rPh sb="0" eb="2">
      <t>ヨウシキ</t>
    </rPh>
    <rPh sb="6" eb="7">
      <t>コ</t>
    </rPh>
    <rPh sb="7" eb="8">
      <t>ヒョウ</t>
    </rPh>
    <rPh sb="9" eb="11">
      <t>トクテイ</t>
    </rPh>
    <phoneticPr fontId="42"/>
  </si>
  <si>
    <t>２　書類の作成方法</t>
    <rPh sb="2" eb="4">
      <t>ショルイ</t>
    </rPh>
    <rPh sb="5" eb="7">
      <t>サクセイ</t>
    </rPh>
    <rPh sb="7" eb="9">
      <t>ホウホウ</t>
    </rPh>
    <phoneticPr fontId="42"/>
  </si>
  <si>
    <t>●従来の計画書からの主な変更点・注意点は下記のとおりです。</t>
    <rPh sb="1" eb="3">
      <t>ジュウライ</t>
    </rPh>
    <rPh sb="4" eb="7">
      <t>ケイカクショ</t>
    </rPh>
    <rPh sb="10" eb="11">
      <t>オモ</t>
    </rPh>
    <rPh sb="12" eb="15">
      <t>ヘンコウテン</t>
    </rPh>
    <rPh sb="16" eb="19">
      <t>チュウイテン</t>
    </rPh>
    <rPh sb="20" eb="22">
      <t>カキ</t>
    </rPh>
    <phoneticPr fontId="42"/>
  </si>
  <si>
    <r>
      <t>・</t>
    </r>
    <r>
      <rPr>
        <b/>
        <sz val="14"/>
        <rFont val="ＭＳ Ｐゴシック"/>
        <family val="3"/>
        <charset val="128"/>
      </rPr>
      <t>原則、本様式を用いて</t>
    </r>
    <r>
      <rPr>
        <sz val="14"/>
        <rFont val="ＭＳ Ｐゴシック"/>
        <family val="3"/>
        <charset val="128"/>
      </rPr>
      <t>計画書を作成してください。</t>
    </r>
    <rPh sb="1" eb="3">
      <t>ゲンソク</t>
    </rPh>
    <rPh sb="4" eb="7">
      <t>ホンヨウシキ</t>
    </rPh>
    <rPh sb="8" eb="9">
      <t>モチ</t>
    </rPh>
    <rPh sb="11" eb="14">
      <t>ケイカクショ</t>
    </rPh>
    <rPh sb="15" eb="17">
      <t>サクセイ</t>
    </rPh>
    <phoneticPr fontId="7"/>
  </si>
  <si>
    <r>
      <t>・</t>
    </r>
    <r>
      <rPr>
        <b/>
        <sz val="14"/>
        <rFont val="ＭＳ Ｐゴシック"/>
        <family val="3"/>
        <charset val="128"/>
      </rPr>
      <t>根拠資料の提出は</t>
    </r>
    <r>
      <rPr>
        <sz val="14"/>
        <rFont val="ＭＳ Ｐゴシック"/>
        <family val="3"/>
        <charset val="128"/>
      </rPr>
      <t>、保管の有無をチェックリストで確認することで</t>
    </r>
    <r>
      <rPr>
        <b/>
        <sz val="14"/>
        <rFont val="ＭＳ Ｐゴシック"/>
        <family val="3"/>
        <charset val="128"/>
      </rPr>
      <t>原則不要</t>
    </r>
    <r>
      <rPr>
        <sz val="14"/>
        <rFont val="ＭＳ Ｐゴシック"/>
        <family val="3"/>
        <charset val="128"/>
      </rPr>
      <t>です。</t>
    </r>
    <rPh sb="1" eb="3">
      <t>コンキョ</t>
    </rPh>
    <rPh sb="3" eb="5">
      <t>シリョウ</t>
    </rPh>
    <rPh sb="6" eb="8">
      <t>テイシュツ</t>
    </rPh>
    <rPh sb="31" eb="33">
      <t>ゲンソク</t>
    </rPh>
    <rPh sb="33" eb="35">
      <t>フヨウ</t>
    </rPh>
    <phoneticPr fontId="7"/>
  </si>
  <si>
    <r>
      <t>・複数事業所を一括して申請する際の</t>
    </r>
    <r>
      <rPr>
        <b/>
        <sz val="14"/>
        <rFont val="ＭＳ Ｐゴシック"/>
        <family val="3"/>
        <charset val="128"/>
      </rPr>
      <t>指定権者別・都道府県別一覧表は不要</t>
    </r>
    <r>
      <rPr>
        <sz val="14"/>
        <rFont val="ＭＳ Ｐゴシック"/>
        <family val="3"/>
        <charset val="128"/>
      </rPr>
      <t>となりました。</t>
    </r>
    <rPh sb="1" eb="3">
      <t>フクスウ</t>
    </rPh>
    <rPh sb="3" eb="6">
      <t>ジギョウショ</t>
    </rPh>
    <rPh sb="7" eb="9">
      <t>イッカツ</t>
    </rPh>
    <rPh sb="11" eb="13">
      <t>シンセイ</t>
    </rPh>
    <rPh sb="15" eb="16">
      <t>サイ</t>
    </rPh>
    <rPh sb="17" eb="19">
      <t>シテイ</t>
    </rPh>
    <rPh sb="19" eb="20">
      <t>ケン</t>
    </rPh>
    <rPh sb="20" eb="21">
      <t>シャ</t>
    </rPh>
    <rPh sb="21" eb="22">
      <t>ベツ</t>
    </rPh>
    <rPh sb="23" eb="27">
      <t>トドウフケン</t>
    </rPh>
    <rPh sb="27" eb="28">
      <t>ベツ</t>
    </rPh>
    <rPh sb="28" eb="31">
      <t>イチランヒョウ</t>
    </rPh>
    <rPh sb="32" eb="34">
      <t>フヨウ</t>
    </rPh>
    <phoneticPr fontId="7"/>
  </si>
  <si>
    <r>
      <t>・特定加算の</t>
    </r>
    <r>
      <rPr>
        <b/>
        <sz val="14"/>
        <rFont val="ＭＳ Ｐゴシック"/>
        <family val="3"/>
        <charset val="128"/>
      </rPr>
      <t>平均賃金改善額</t>
    </r>
    <r>
      <rPr>
        <sz val="14"/>
        <rFont val="ＭＳ Ｐゴシック"/>
        <family val="3"/>
        <charset val="128"/>
      </rPr>
      <t>について、計算方法が変更されました。（下図参照）</t>
    </r>
    <rPh sb="6" eb="10">
      <t>ヘイキンチンギン</t>
    </rPh>
    <rPh sb="10" eb="12">
      <t>カイゼン</t>
    </rPh>
    <rPh sb="12" eb="13">
      <t>ガク</t>
    </rPh>
    <rPh sb="18" eb="22">
      <t>ケイサンホウホウ</t>
    </rPh>
    <rPh sb="23" eb="25">
      <t>ヘンコウ</t>
    </rPh>
    <rPh sb="32" eb="34">
      <t>カズ</t>
    </rPh>
    <rPh sb="34" eb="36">
      <t>サンショウ</t>
    </rPh>
    <phoneticPr fontId="7"/>
  </si>
  <si>
    <t>従来</t>
  </si>
  <si>
    <t>見直し案</t>
  </si>
  <si>
    <t>計画</t>
  </si>
  <si>
    <t>実績</t>
  </si>
  <si>
    <t>介護福祉士配置等要件</t>
    <rPh sb="0" eb="5">
      <t>カイゴフクシシ</t>
    </rPh>
    <rPh sb="5" eb="7">
      <t>ハイチ</t>
    </rPh>
    <rPh sb="7" eb="8">
      <t>トウ</t>
    </rPh>
    <rPh sb="8" eb="10">
      <t>ヨウケン</t>
    </rPh>
    <phoneticPr fontId="7"/>
  </si>
  <si>
    <t>特定事業所加算（I）</t>
    <rPh sb="0" eb="7">
      <t>ト</t>
    </rPh>
    <phoneticPr fontId="2"/>
  </si>
  <si>
    <t>特定事業所加算（II）</t>
    <rPh sb="0" eb="7">
      <t>ト</t>
    </rPh>
    <phoneticPr fontId="2"/>
  </si>
  <si>
    <t>-</t>
  </si>
  <si>
    <t>サービス提供体制強化加算（I）イ</t>
    <rPh sb="4" eb="8">
      <t>テイキョウ</t>
    </rPh>
    <rPh sb="8" eb="10">
      <t>キョウカ</t>
    </rPh>
    <rPh sb="10" eb="12">
      <t>カサン</t>
    </rPh>
    <phoneticPr fontId="2"/>
  </si>
  <si>
    <t>入居継続支援加算</t>
    <rPh sb="0" eb="2">
      <t>ニュウキョ</t>
    </rPh>
    <rPh sb="2" eb="6">
      <t>ケイゾクシエン</t>
    </rPh>
    <rPh sb="6" eb="8">
      <t>カサン</t>
    </rPh>
    <phoneticPr fontId="2"/>
  </si>
  <si>
    <t>日常生活継続支援加算（I）</t>
    <rPh sb="0" eb="10">
      <t>ニチジョウセイカツ</t>
    </rPh>
    <phoneticPr fontId="2"/>
  </si>
  <si>
    <t>日常生活継続支援加算（II）</t>
    <rPh sb="0" eb="10">
      <t>ニチジョウセイカツ</t>
    </rPh>
    <phoneticPr fontId="2"/>
  </si>
  <si>
    <t>サービス提供体制強化加算（Ⅲ）</t>
    <rPh sb="4" eb="8">
      <t>テイキョウ</t>
    </rPh>
    <rPh sb="8" eb="10">
      <t>キョウカ</t>
    </rPh>
    <rPh sb="10" eb="12">
      <t>カサン</t>
    </rPh>
    <phoneticPr fontId="2"/>
  </si>
  <si>
    <t>&lt;-</t>
    <phoneticPr fontId="7"/>
  </si>
  <si>
    <t>！この欄が○でない場合、賃金改善の見込額が要件を満たしていません。</t>
    <rPh sb="3" eb="4">
      <t>ラン</t>
    </rPh>
    <rPh sb="9" eb="11">
      <t>バアイ</t>
    </rPh>
    <rPh sb="12" eb="14">
      <t>チンギン</t>
    </rPh>
    <rPh sb="14" eb="16">
      <t>カイゼン</t>
    </rPh>
    <rPh sb="17" eb="20">
      <t>ミコミガク</t>
    </rPh>
    <rPh sb="21" eb="23">
      <t>ヨウケン</t>
    </rPh>
    <rPh sb="24" eb="25">
      <t>ミ</t>
    </rPh>
    <phoneticPr fontId="7"/>
  </si>
  <si>
    <t>いずれも取得していない</t>
    <rPh sb="4" eb="6">
      <t>シュトク</t>
    </rPh>
    <phoneticPr fontId="7"/>
  </si>
  <si>
    <t>（「月額平均８万円の処遇改善又は改善後の賃金が年額440万円以上となる者」を設定できない場合その理由）</t>
    <phoneticPr fontId="7"/>
  </si>
  <si>
    <t>小規模事業所等で加算額全体が少額であるため。</t>
    <rPh sb="0" eb="3">
      <t>ショウキボ</t>
    </rPh>
    <rPh sb="3" eb="6">
      <t>ジギョウショ</t>
    </rPh>
    <rPh sb="6" eb="7">
      <t>トウ</t>
    </rPh>
    <rPh sb="8" eb="11">
      <t>カサンガク</t>
    </rPh>
    <rPh sb="11" eb="13">
      <t>ゼンタイ</t>
    </rPh>
    <rPh sb="14" eb="16">
      <t>ショウガク</t>
    </rPh>
    <phoneticPr fontId="1"/>
  </si>
  <si>
    <t>職員全体の賃金水準が低く、直ちに月額平均８万円等まで賃金を引き上げることが困難であるため。</t>
    <rPh sb="0" eb="2">
      <t>ショクイン</t>
    </rPh>
    <rPh sb="2" eb="4">
      <t>ゼンタイ</t>
    </rPh>
    <rPh sb="5" eb="7">
      <t>チンギン</t>
    </rPh>
    <rPh sb="7" eb="9">
      <t>スイジュン</t>
    </rPh>
    <rPh sb="10" eb="11">
      <t>ヒク</t>
    </rPh>
    <rPh sb="13" eb="14">
      <t>タダ</t>
    </rPh>
    <rPh sb="16" eb="18">
      <t>ゲツガク</t>
    </rPh>
    <rPh sb="18" eb="20">
      <t>ヘイキン</t>
    </rPh>
    <rPh sb="21" eb="23">
      <t>マンエン</t>
    </rPh>
    <rPh sb="23" eb="24">
      <t>トウ</t>
    </rPh>
    <rPh sb="26" eb="28">
      <t>チンギン</t>
    </rPh>
    <rPh sb="29" eb="30">
      <t>ヒ</t>
    </rPh>
    <rPh sb="31" eb="32">
      <t>ア</t>
    </rPh>
    <rPh sb="37" eb="39">
      <t>コンナン</t>
    </rPh>
    <phoneticPr fontId="1"/>
  </si>
  <si>
    <t>）</t>
    <phoneticPr fontId="7"/>
  </si>
  <si>
    <t>ロ　介護職員等特定処遇改善加算　</t>
    <phoneticPr fontId="7"/>
  </si>
  <si>
    <t>所要額（丸め前）</t>
    <rPh sb="0" eb="3">
      <t>ショヨウガク</t>
    </rPh>
    <rPh sb="4" eb="5">
      <t>マル</t>
    </rPh>
    <rPh sb="6" eb="7">
      <t>マエ</t>
    </rPh>
    <phoneticPr fontId="7"/>
  </si>
  <si>
    <t>丸め値との差額</t>
    <rPh sb="0" eb="1">
      <t>マル</t>
    </rPh>
    <rPh sb="2" eb="3">
      <t>アタイ</t>
    </rPh>
    <rPh sb="5" eb="7">
      <t>サガク</t>
    </rPh>
    <phoneticPr fontId="7"/>
  </si>
  <si>
    <t>切捨分（年額）</t>
    <rPh sb="0" eb="1">
      <t>キ</t>
    </rPh>
    <rPh sb="1" eb="2">
      <t>ス</t>
    </rPh>
    <rPh sb="2" eb="3">
      <t>ブン</t>
    </rPh>
    <rPh sb="4" eb="6">
      <t>ネンガク</t>
    </rPh>
    <phoneticPr fontId="7"/>
  </si>
  <si>
    <t>配分比率要件</t>
    <rPh sb="0" eb="4">
      <t>ハイ</t>
    </rPh>
    <rPh sb="4" eb="6">
      <t>ヨウケン</t>
    </rPh>
    <phoneticPr fontId="7"/>
  </si>
  <si>
    <t>なし</t>
    <phoneticPr fontId="7"/>
  </si>
  <si>
    <t>(A)/(B)</t>
    <phoneticPr fontId="7"/>
  </si>
  <si>
    <t>(B)/(C)</t>
    <phoneticPr fontId="7"/>
  </si>
  <si>
    <t>(A)/(C)(参考)</t>
    <rPh sb="8" eb="10">
      <t>サンコウ</t>
    </rPh>
    <phoneticPr fontId="7"/>
  </si>
  <si>
    <t>(A)のみ実施</t>
  </si>
  <si>
    <t>円</t>
  </si>
  <si>
    <t>）</t>
  </si>
  <si>
    <t>(A)及び(B)を実施</t>
  </si>
  <si>
    <t>(A)(B)(C)全て実施</t>
  </si>
  <si>
    <t>上記以外の方法で実施</t>
  </si>
  <si>
    <t>サービス提供体制強化加算（Ⅱ）イ</t>
    <rPh sb="4" eb="8">
      <t>テイキョウ</t>
    </rPh>
    <rPh sb="8" eb="10">
      <t>キョウカ</t>
    </rPh>
    <rPh sb="10" eb="12">
      <t>カサン</t>
    </rPh>
    <phoneticPr fontId="2"/>
  </si>
  <si>
    <t>勤務体制表、介護福祉士登録証</t>
    <rPh sb="0" eb="2">
      <t>キンム</t>
    </rPh>
    <rPh sb="2" eb="5">
      <t>タイセイヒョウ</t>
    </rPh>
    <rPh sb="6" eb="8">
      <t>カイゴ</t>
    </rPh>
    <rPh sb="8" eb="11">
      <t>フクシシ</t>
    </rPh>
    <rPh sb="11" eb="13">
      <t>トウロク</t>
    </rPh>
    <rPh sb="13" eb="14">
      <t>ショウ</t>
    </rPh>
    <phoneticPr fontId="7"/>
  </si>
  <si>
    <t>　 　グループ毎の平均賃金改善月額が算出され、計画書に反映される。</t>
    <rPh sb="7" eb="8">
      <t>ゴト</t>
    </rPh>
    <rPh sb="15" eb="16">
      <t>ツキ</t>
    </rPh>
    <phoneticPr fontId="7"/>
  </si>
  <si>
    <t>算定する加算の区分</t>
    <rPh sb="0" eb="2">
      <t>サンテイ</t>
    </rPh>
    <rPh sb="4" eb="6">
      <t>カサン</t>
    </rPh>
    <rPh sb="7" eb="9">
      <t>クブン</t>
    </rPh>
    <phoneticPr fontId="7"/>
  </si>
  <si>
    <t>算定する特定加算の区分</t>
    <rPh sb="0" eb="2">
      <t>サンテイ</t>
    </rPh>
    <rPh sb="4" eb="6">
      <t>トクテイ</t>
    </rPh>
    <rPh sb="6" eb="8">
      <t>カサン</t>
    </rPh>
    <rPh sb="9" eb="11">
      <t>クブン</t>
    </rPh>
    <phoneticPr fontId="7"/>
  </si>
  <si>
    <t>（当該事業所において賃金改善内容の根拠となる規則・規程）</t>
    <rPh sb="1" eb="3">
      <t>トウガイ</t>
    </rPh>
    <rPh sb="3" eb="6">
      <t>ジギョウショ</t>
    </rPh>
    <rPh sb="10" eb="12">
      <t>チンギン</t>
    </rPh>
    <rPh sb="12" eb="14">
      <t>カイゼン</t>
    </rPh>
    <rPh sb="14" eb="16">
      <t>ナイヨウ</t>
    </rPh>
    <rPh sb="17" eb="19">
      <t>コンキョ</t>
    </rPh>
    <rPh sb="22" eb="24">
      <t>キソク</t>
    </rPh>
    <rPh sb="25" eb="27">
      <t>キテイ</t>
    </rPh>
    <phoneticPr fontId="7"/>
  </si>
  <si>
    <t>　　　資格・手当等に含めて賃金改善を行う場合は、その旨を記載すること。</t>
    <rPh sb="3" eb="5">
      <t>シカク</t>
    </rPh>
    <rPh sb="6" eb="8">
      <t>テアテ</t>
    </rPh>
    <rPh sb="8" eb="9">
      <t>トウ</t>
    </rPh>
    <rPh sb="10" eb="11">
      <t>フク</t>
    </rPh>
    <rPh sb="13" eb="15">
      <t>チンギン</t>
    </rPh>
    <rPh sb="15" eb="17">
      <t>カイゼン</t>
    </rPh>
    <rPh sb="18" eb="19">
      <t>オコナ</t>
    </rPh>
    <rPh sb="20" eb="22">
      <t>バアイ</t>
    </rPh>
    <rPh sb="26" eb="27">
      <t>ムネ</t>
    </rPh>
    <rPh sb="28" eb="30">
      <t>キサイ</t>
    </rPh>
    <phoneticPr fontId="7"/>
  </si>
  <si>
    <t>イ</t>
    <phoneticPr fontId="7"/>
  </si>
  <si>
    <t>ロ</t>
    <phoneticPr fontId="7"/>
  </si>
  <si>
    <t>ハ</t>
    <phoneticPr fontId="7"/>
  </si>
  <si>
    <t>３　キャリアパス要件について＜処遇改善加算＞　</t>
    <rPh sb="8" eb="10">
      <t>ヨウケン</t>
    </rPh>
    <rPh sb="15" eb="17">
      <t>ショグウ</t>
    </rPh>
    <rPh sb="17" eb="21">
      <t>カイゼンカサン</t>
    </rPh>
    <phoneticPr fontId="7"/>
  </si>
  <si>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7"/>
  </si>
  <si>
    <t>①</t>
    <phoneticPr fontId="7"/>
  </si>
  <si>
    <t>②</t>
    <phoneticPr fontId="7"/>
  </si>
  <si>
    <t>③</t>
    <phoneticPr fontId="7"/>
  </si>
  <si>
    <t>②</t>
    <phoneticPr fontId="7"/>
  </si>
  <si>
    <t>介護職員の任用における職位、職責又は職務内容等の要件を定めている。</t>
    <rPh sb="0" eb="2">
      <t>カイゴ</t>
    </rPh>
    <rPh sb="2" eb="4">
      <t>ショクイン</t>
    </rPh>
    <rPh sb="5" eb="7">
      <t>ニンヨウ</t>
    </rPh>
    <phoneticPr fontId="7"/>
  </si>
  <si>
    <t>イに掲げる職位、職責又は職務内容等に応じた賃金体系を定めている。</t>
    <rPh sb="2" eb="3">
      <t>カカ</t>
    </rPh>
    <phoneticPr fontId="7"/>
  </si>
  <si>
    <t>ロ</t>
    <phoneticPr fontId="7"/>
  </si>
  <si>
    <t>イについて、全ての介護職員に周知している。</t>
    <rPh sb="6" eb="7">
      <t>スベ</t>
    </rPh>
    <phoneticPr fontId="7"/>
  </si>
  <si>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7"/>
  </si>
  <si>
    <t>具体的な仕組みの内容（該当するもの全てにチェック（✔）すること。）</t>
    <phoneticPr fontId="7"/>
  </si>
  <si>
    <t>介護職員の職務内容等を踏まえ、介護職員と意見交換しながら、資質向上の目標及び①、②に関する具体的な計画を策定し、研修の実施又は研修の機会を確保している。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2" eb="43">
      <t>カン</t>
    </rPh>
    <rPh sb="45" eb="48">
      <t>グタイテキ</t>
    </rPh>
    <rPh sb="49" eb="51">
      <t>ケイカク</t>
    </rPh>
    <rPh sb="52" eb="54">
      <t>サクテイ</t>
    </rPh>
    <rPh sb="56" eb="58">
      <t>ケンシュウ</t>
    </rPh>
    <rPh sb="59" eb="61">
      <t>ジッシ</t>
    </rPh>
    <rPh sb="61" eb="62">
      <t>マタ</t>
    </rPh>
    <rPh sb="63" eb="65">
      <t>ケンシュウ</t>
    </rPh>
    <rPh sb="66" eb="68">
      <t>キカイ</t>
    </rPh>
    <rPh sb="69" eb="71">
      <t>カクホ</t>
    </rPh>
    <phoneticPr fontId="7"/>
  </si>
  <si>
    <t>キャリアパス要件Ⅱの資質向上の目標及び具体的な計画を定めました。</t>
    <rPh sb="6" eb="8">
      <t>ヨウケン</t>
    </rPh>
    <rPh sb="10" eb="12">
      <t>シシツ</t>
    </rPh>
    <rPh sb="12" eb="14">
      <t>コウジョウ</t>
    </rPh>
    <rPh sb="15" eb="17">
      <t>モクヒョウ</t>
    </rPh>
    <rPh sb="17" eb="18">
      <t>オヨ</t>
    </rPh>
    <rPh sb="19" eb="22">
      <t>グタイテキ</t>
    </rPh>
    <rPh sb="23" eb="25">
      <t>ケイカク</t>
    </rPh>
    <rPh sb="26" eb="27">
      <t>サダ</t>
    </rPh>
    <phoneticPr fontId="7"/>
  </si>
  <si>
    <t>資質向上のための計画</t>
    <rPh sb="0" eb="2">
      <t>シシツ</t>
    </rPh>
    <rPh sb="2" eb="4">
      <t>コウジョウ</t>
    </rPh>
    <rPh sb="8" eb="10">
      <t>ケイカク</t>
    </rPh>
    <phoneticPr fontId="7"/>
  </si>
  <si>
    <t>様式2-2 個表_処遇</t>
    <rPh sb="0" eb="2">
      <t>ヨウシキ</t>
    </rPh>
    <rPh sb="6" eb="7">
      <t>コ</t>
    </rPh>
    <rPh sb="7" eb="8">
      <t>ヒョウ</t>
    </rPh>
    <rPh sb="9" eb="11">
      <t>ショグウ</t>
    </rPh>
    <phoneticPr fontId="42"/>
  </si>
  <si>
    <t>　　介護職員処遇改善加算額（見込額）の合計［円］</t>
    <rPh sb="14" eb="16">
      <t>ミコ</t>
    </rPh>
    <rPh sb="16" eb="17">
      <t>ガク</t>
    </rPh>
    <rPh sb="19" eb="21">
      <t>ゴウケイ</t>
    </rPh>
    <rPh sb="22" eb="23">
      <t>エン</t>
    </rPh>
    <phoneticPr fontId="7"/>
  </si>
  <si>
    <t>／</t>
    <phoneticPr fontId="7"/>
  </si>
  <si>
    <t>／</t>
    <phoneticPr fontId="7"/>
  </si>
  <si>
    <t>掲載予定</t>
    <rPh sb="0" eb="2">
      <t>ケイサイ</t>
    </rPh>
    <rPh sb="2" eb="4">
      <t>ヨテイ</t>
    </rPh>
    <phoneticPr fontId="7"/>
  </si>
  <si>
    <t>予定</t>
    <rPh sb="0" eb="2">
      <t>ヨテイ</t>
    </rPh>
    <phoneticPr fontId="7"/>
  </si>
  <si>
    <t>(右欄の額は③欄の額を上回ること）</t>
    <rPh sb="1" eb="2">
      <t>ミギ</t>
    </rPh>
    <rPh sb="2" eb="3">
      <t>ラン</t>
    </rPh>
    <rPh sb="4" eb="5">
      <t>ガク</t>
    </rPh>
    <rPh sb="7" eb="8">
      <t>ラン</t>
    </rPh>
    <rPh sb="9" eb="10">
      <t>ガク</t>
    </rPh>
    <rPh sb="11" eb="13">
      <t>ウワマワ</t>
    </rPh>
    <phoneticPr fontId="7"/>
  </si>
  <si>
    <t>介護職員処遇改善加算の算定対象月</t>
    <rPh sb="0" eb="2">
      <t>カイゴ</t>
    </rPh>
    <rPh sb="2" eb="4">
      <t>ショクイン</t>
    </rPh>
    <rPh sb="4" eb="6">
      <t>ショグウ</t>
    </rPh>
    <rPh sb="6" eb="8">
      <t>カイゼン</t>
    </rPh>
    <rPh sb="8" eb="10">
      <t>カサン</t>
    </rPh>
    <rPh sb="11" eb="13">
      <t>サンテイ</t>
    </rPh>
    <rPh sb="13" eb="15">
      <t>タイショウ</t>
    </rPh>
    <rPh sb="15" eb="16">
      <t>ヅキ</t>
    </rPh>
    <phoneticPr fontId="7"/>
  </si>
  <si>
    <t>(エ)前年度の各介護サービス事業者等の独自の賃金改善額</t>
    <rPh sb="3" eb="6">
      <t>ゼンネンド</t>
    </rPh>
    <rPh sb="7" eb="8">
      <t>カク</t>
    </rPh>
    <rPh sb="8" eb="10">
      <t>カイゴ</t>
    </rPh>
    <rPh sb="14" eb="17">
      <t>ジギョウシャ</t>
    </rPh>
    <rPh sb="17" eb="18">
      <t>トウ</t>
    </rPh>
    <rPh sb="19" eb="21">
      <t>ドクジ</t>
    </rPh>
    <rPh sb="22" eb="24">
      <t>チンギン</t>
    </rPh>
    <rPh sb="24" eb="26">
      <t>カイゼン</t>
    </rPh>
    <rPh sb="26" eb="27">
      <t>ガク</t>
    </rPh>
    <phoneticPr fontId="7"/>
  </si>
  <si>
    <t>ⅰ）介護職員処遇改善加算の算定により賃金改善を行った場合の介護職員の賃金の総額（見込額）</t>
    <rPh sb="2" eb="4">
      <t>カイゴ</t>
    </rPh>
    <rPh sb="4" eb="6">
      <t>ショクイン</t>
    </rPh>
    <rPh sb="6" eb="8">
      <t>ショグウ</t>
    </rPh>
    <rPh sb="8" eb="10">
      <t>カイゼン</t>
    </rPh>
    <rPh sb="10" eb="12">
      <t>カサン</t>
    </rPh>
    <rPh sb="13" eb="15">
      <t>サンテイ</t>
    </rPh>
    <rPh sb="18" eb="20">
      <t>チンギン</t>
    </rPh>
    <rPh sb="20" eb="22">
      <t>カイゼン</t>
    </rPh>
    <rPh sb="23" eb="24">
      <t>オコナ</t>
    </rPh>
    <rPh sb="26" eb="28">
      <t>バアイ</t>
    </rPh>
    <rPh sb="29" eb="31">
      <t>カイゴ</t>
    </rPh>
    <rPh sb="31" eb="33">
      <t>ショクイン</t>
    </rPh>
    <rPh sb="34" eb="36">
      <t>チンギン</t>
    </rPh>
    <rPh sb="37" eb="39">
      <t>ソウガク</t>
    </rPh>
    <rPh sb="40" eb="42">
      <t>ミコミ</t>
    </rPh>
    <rPh sb="42" eb="43">
      <t>ガク</t>
    </rPh>
    <phoneticPr fontId="7"/>
  </si>
  <si>
    <t>（１）④ⅰ）の「処遇改善加算の算定により賃金改善を行った場合の介護職員の賃金の総額（見込額）」及びⅱ）(ア)の「前年度の介護職員の賃金の総額」には、介護職員処遇改善加算による賃金改善を行った場合の法定福利費等の事業主負担の増加分を含めることができる。</t>
    <rPh sb="8" eb="10">
      <t>ショグウ</t>
    </rPh>
    <rPh sb="10" eb="12">
      <t>カイゼン</t>
    </rPh>
    <rPh sb="12" eb="14">
      <t>カサン</t>
    </rPh>
    <rPh sb="15" eb="17">
      <t>サンテイ</t>
    </rPh>
    <rPh sb="20" eb="22">
      <t>チンギン</t>
    </rPh>
    <rPh sb="22" eb="24">
      <t>カイゼン</t>
    </rPh>
    <rPh sb="25" eb="26">
      <t>オコナ</t>
    </rPh>
    <rPh sb="28" eb="30">
      <t>バアイ</t>
    </rPh>
    <rPh sb="31" eb="33">
      <t>カイゴ</t>
    </rPh>
    <rPh sb="33" eb="35">
      <t>ショクイン</t>
    </rPh>
    <rPh sb="36" eb="38">
      <t>チンギン</t>
    </rPh>
    <rPh sb="39" eb="41">
      <t>ソウガク</t>
    </rPh>
    <rPh sb="42" eb="45">
      <t>ミコミガク</t>
    </rPh>
    <rPh sb="47" eb="48">
      <t>オヨ</t>
    </rPh>
    <rPh sb="56" eb="59">
      <t>ゼンネンド</t>
    </rPh>
    <rPh sb="60" eb="62">
      <t>カイゴ</t>
    </rPh>
    <rPh sb="62" eb="64">
      <t>ショクイン</t>
    </rPh>
    <rPh sb="65" eb="67">
      <t>チンギン</t>
    </rPh>
    <rPh sb="68" eb="70">
      <t>ソウガク</t>
    </rPh>
    <rPh sb="74" eb="76">
      <t>カイゴ</t>
    </rPh>
    <rPh sb="76" eb="78">
      <t>ショクイン</t>
    </rPh>
    <rPh sb="78" eb="80">
      <t>ショグウ</t>
    </rPh>
    <rPh sb="80" eb="84">
      <t>カイゼンカサン</t>
    </rPh>
    <rPh sb="92" eb="93">
      <t>オコナ</t>
    </rPh>
    <rPh sb="95" eb="97">
      <t>バアイ</t>
    </rPh>
    <phoneticPr fontId="7"/>
  </si>
  <si>
    <t>特定加算の算定対象月</t>
    <rPh sb="0" eb="2">
      <t>トクテイ</t>
    </rPh>
    <rPh sb="2" eb="4">
      <t>カサン</t>
    </rPh>
    <rPh sb="5" eb="7">
      <t>サンテイ</t>
    </rPh>
    <rPh sb="7" eb="9">
      <t>タイショウ</t>
    </rPh>
    <rPh sb="9" eb="10">
      <t>ヅキ</t>
    </rPh>
    <phoneticPr fontId="7"/>
  </si>
  <si>
    <t>(右欄の額は⑤欄の額を上回ること）</t>
    <rPh sb="1" eb="2">
      <t>ミギ</t>
    </rPh>
    <rPh sb="2" eb="3">
      <t>ラン</t>
    </rPh>
    <rPh sb="4" eb="5">
      <t>ガク</t>
    </rPh>
    <rPh sb="7" eb="8">
      <t>ラン</t>
    </rPh>
    <rPh sb="9" eb="10">
      <t>ガク</t>
    </rPh>
    <rPh sb="11" eb="13">
      <t>ウワマワ</t>
    </rPh>
    <phoneticPr fontId="7"/>
  </si>
  <si>
    <t>他の介護職員(B)</t>
    <rPh sb="0" eb="1">
      <t>タ</t>
    </rPh>
    <rPh sb="2" eb="4">
      <t>カイゴ</t>
    </rPh>
    <rPh sb="4" eb="6">
      <t>ショクイン</t>
    </rPh>
    <phoneticPr fontId="7"/>
  </si>
  <si>
    <t>月額平均８万円の賃金改善となる者又は改善後の賃金が年額440万円となる者</t>
    <rPh sb="0" eb="2">
      <t>ゲツガク</t>
    </rPh>
    <rPh sb="2" eb="4">
      <t>ヘイキン</t>
    </rPh>
    <rPh sb="5" eb="7">
      <t>マンエン</t>
    </rPh>
    <rPh sb="8" eb="10">
      <t>チンギン</t>
    </rPh>
    <rPh sb="10" eb="12">
      <t>カイゼン</t>
    </rPh>
    <rPh sb="15" eb="16">
      <t>モノ</t>
    </rPh>
    <rPh sb="16" eb="17">
      <t>マタ</t>
    </rPh>
    <rPh sb="18" eb="20">
      <t>カイゼン</t>
    </rPh>
    <rPh sb="20" eb="21">
      <t>ゴ</t>
    </rPh>
    <rPh sb="22" eb="24">
      <t>チンギン</t>
    </rPh>
    <rPh sb="25" eb="27">
      <t>ネンガク</t>
    </rPh>
    <rPh sb="30" eb="32">
      <t>マンエン</t>
    </rPh>
    <rPh sb="35" eb="36">
      <t>モノ</t>
    </rPh>
    <phoneticPr fontId="7"/>
  </si>
  <si>
    <t>月額平均８万円等の賃金改善を行うに当たり、これまで以上に事業所内の階層や役職にある者に求められる能力や処遇を明確化することが必要であり、規程の整備や研修・実務経験の蓄積などに一定期間を要するため。</t>
    <rPh sb="0" eb="2">
      <t>ゲツガク</t>
    </rPh>
    <rPh sb="2" eb="4">
      <t>ヘイキン</t>
    </rPh>
    <rPh sb="17" eb="18">
      <t>ア</t>
    </rPh>
    <rPh sb="25" eb="27">
      <t>イジョウ</t>
    </rPh>
    <phoneticPr fontId="7"/>
  </si>
  <si>
    <t>（２）⑥ⅰ）の｢特定加算の算定により賃金改善を行った場合の賃金の総額(見込額)｣及びⅱ）(ア)の「前年度の賃金の総額」には、特定加算による賃金改善に伴う法定福利費等の事業主負担の増加分を含めることができる。</t>
    <rPh sb="8" eb="10">
      <t>トクテイ</t>
    </rPh>
    <rPh sb="10" eb="12">
      <t>カサン</t>
    </rPh>
    <rPh sb="13" eb="15">
      <t>サンテイ</t>
    </rPh>
    <rPh sb="18" eb="20">
      <t>チンギン</t>
    </rPh>
    <rPh sb="20" eb="22">
      <t>カイゼン</t>
    </rPh>
    <rPh sb="23" eb="24">
      <t>オコナ</t>
    </rPh>
    <rPh sb="26" eb="28">
      <t>バアイ</t>
    </rPh>
    <rPh sb="29" eb="31">
      <t>チンギン</t>
    </rPh>
    <rPh sb="32" eb="34">
      <t>ソウガク</t>
    </rPh>
    <rPh sb="35" eb="38">
      <t>ミコミガク</t>
    </rPh>
    <rPh sb="40" eb="41">
      <t>オヨ</t>
    </rPh>
    <rPh sb="49" eb="52">
      <t>ゼンネンド</t>
    </rPh>
    <rPh sb="53" eb="55">
      <t>チンギン</t>
    </rPh>
    <rPh sb="56" eb="58">
      <t>ソウガク</t>
    </rPh>
    <rPh sb="62" eb="64">
      <t>トクテイ</t>
    </rPh>
    <rPh sb="64" eb="66">
      <t>カサン</t>
    </rPh>
    <phoneticPr fontId="7"/>
  </si>
  <si>
    <t>(イ)前年度の介護職員処遇改善加算の加算の総額</t>
    <rPh sb="3" eb="6">
      <t>ゼンネンド</t>
    </rPh>
    <rPh sb="7" eb="9">
      <t>カイゴ</t>
    </rPh>
    <rPh sb="9" eb="11">
      <t>ショクイン</t>
    </rPh>
    <rPh sb="11" eb="13">
      <t>ショグウ</t>
    </rPh>
    <rPh sb="13" eb="17">
      <t>カイゼンカサン</t>
    </rPh>
    <rPh sb="18" eb="20">
      <t>カサン</t>
    </rPh>
    <rPh sb="21" eb="23">
      <t>ソウガク</t>
    </rPh>
    <phoneticPr fontId="7"/>
  </si>
  <si>
    <t>(ウ)前年度の介護職員等特定処遇改善加算の加算の総額</t>
    <rPh sb="3" eb="6">
      <t>ゼンネンド</t>
    </rPh>
    <rPh sb="7" eb="9">
      <t>カイゴ</t>
    </rPh>
    <rPh sb="9" eb="11">
      <t>ショクイン</t>
    </rPh>
    <rPh sb="11" eb="12">
      <t>トウ</t>
    </rPh>
    <rPh sb="12" eb="14">
      <t>トクテイ</t>
    </rPh>
    <rPh sb="14" eb="16">
      <t>ショグウ</t>
    </rPh>
    <rPh sb="16" eb="20">
      <t>カイゼンカサン</t>
    </rPh>
    <rPh sb="21" eb="23">
      <t>カサン</t>
    </rPh>
    <rPh sb="24" eb="26">
      <t>ソウガク</t>
    </rPh>
    <phoneticPr fontId="7"/>
  </si>
  <si>
    <t>（２）⑦ⅲ）の「前年度の一月当たりの常勤換算職員数」には、一括申請を行う場合については、原則として、本計画書を提出する前月の常勤換算方法により算出した職員数を記載すること。ただし、「その他の職種（C)」については、実人数によることもできる。</t>
    <rPh sb="8" eb="11">
      <t>ゼンネンド</t>
    </rPh>
    <rPh sb="12" eb="13">
      <t>ヒト</t>
    </rPh>
    <rPh sb="13" eb="15">
      <t>ツキア</t>
    </rPh>
    <rPh sb="29" eb="31">
      <t>イッカツ</t>
    </rPh>
    <rPh sb="31" eb="33">
      <t>シンセイ</t>
    </rPh>
    <rPh sb="34" eb="35">
      <t>オコナ</t>
    </rPh>
    <rPh sb="36" eb="38">
      <t>バアイ</t>
    </rPh>
    <rPh sb="44" eb="46">
      <t>ゲンソク</t>
    </rPh>
    <rPh sb="50" eb="51">
      <t>ホン</t>
    </rPh>
    <rPh sb="51" eb="54">
      <t>ケイカクショ</t>
    </rPh>
    <rPh sb="55" eb="57">
      <t>テイシュツ</t>
    </rPh>
    <rPh sb="59" eb="61">
      <t>ゼンゲツ</t>
    </rPh>
    <rPh sb="62" eb="64">
      <t>ジョウキン</t>
    </rPh>
    <rPh sb="64" eb="66">
      <t>カンサン</t>
    </rPh>
    <rPh sb="66" eb="68">
      <t>ホウホウ</t>
    </rPh>
    <rPh sb="71" eb="73">
      <t>サンシュツ</t>
    </rPh>
    <rPh sb="75" eb="78">
      <t>ショクインスウ</t>
    </rPh>
    <rPh sb="79" eb="81">
      <t>キサイ</t>
    </rPh>
    <rPh sb="93" eb="94">
      <t>タ</t>
    </rPh>
    <rPh sb="95" eb="97">
      <t>ショクシュ</t>
    </rPh>
    <phoneticPr fontId="7"/>
  </si>
  <si>
    <t>（２）⑦ⅰ）の「前年度の賃金の総額（処遇改善加算等を取得し実施される賃金改善額及び独自の賃金改善額を除く）」には、一括申請を行う場合については、原則として、前年１月から12月までの賃金の総額を記載すること。ただし、「その他の職種（C)」には、賃金改善前の賃金が既に年額４４０万円を上回る職員の賃金を含まないこと。</t>
    <rPh sb="8" eb="11">
      <t>ゼンネンド</t>
    </rPh>
    <rPh sb="12" eb="14">
      <t>チンギン</t>
    </rPh>
    <rPh sb="15" eb="17">
      <t>ソウガク</t>
    </rPh>
    <rPh sb="57" eb="59">
      <t>イッカツ</t>
    </rPh>
    <rPh sb="59" eb="61">
      <t>シンセイ</t>
    </rPh>
    <rPh sb="62" eb="63">
      <t>オコナ</t>
    </rPh>
    <rPh sb="64" eb="66">
      <t>バアイ</t>
    </rPh>
    <rPh sb="72" eb="74">
      <t>ゲンソク</t>
    </rPh>
    <rPh sb="78" eb="80">
      <t>ゼンネン</t>
    </rPh>
    <rPh sb="81" eb="82">
      <t>ガツ</t>
    </rPh>
    <rPh sb="86" eb="87">
      <t>ガツ</t>
    </rPh>
    <rPh sb="90" eb="92">
      <t>チンギン</t>
    </rPh>
    <rPh sb="93" eb="95">
      <t>ソウガク</t>
    </rPh>
    <rPh sb="96" eb="98">
      <t>キサイ</t>
    </rPh>
    <rPh sb="110" eb="111">
      <t>タ</t>
    </rPh>
    <rPh sb="112" eb="114">
      <t>ショクシュ</t>
    </rPh>
    <rPh sb="121" eb="123">
      <t>チンギン</t>
    </rPh>
    <rPh sb="123" eb="125">
      <t>カイゼン</t>
    </rPh>
    <rPh sb="125" eb="126">
      <t>マエ</t>
    </rPh>
    <rPh sb="127" eb="129">
      <t>チンギン</t>
    </rPh>
    <rPh sb="130" eb="131">
      <t>スデ</t>
    </rPh>
    <rPh sb="132" eb="134">
      <t>ネンガク</t>
    </rPh>
    <rPh sb="137" eb="139">
      <t>マンエン</t>
    </rPh>
    <rPh sb="140" eb="142">
      <t>ウワマワ</t>
    </rPh>
    <rPh sb="143" eb="145">
      <t>ショクイン</t>
    </rPh>
    <rPh sb="146" eb="148">
      <t>チンギン</t>
    </rPh>
    <rPh sb="149" eb="150">
      <t>フク</t>
    </rPh>
    <phoneticPr fontId="7"/>
  </si>
  <si>
    <t>（当該事業所における賃金改善の内容の根拠となる規則・規程）</t>
    <rPh sb="1" eb="3">
      <t>トウガイ</t>
    </rPh>
    <rPh sb="3" eb="6">
      <t>ジギョウショ</t>
    </rPh>
    <rPh sb="10" eb="12">
      <t>チンギン</t>
    </rPh>
    <rPh sb="12" eb="14">
      <t>カイゼン</t>
    </rPh>
    <rPh sb="15" eb="17">
      <t>ナイヨウ</t>
    </rPh>
    <rPh sb="18" eb="20">
      <t>コンキョ</t>
    </rPh>
    <rPh sb="23" eb="25">
      <t>キソク</t>
    </rPh>
    <rPh sb="26" eb="28">
      <t>キテイ</t>
    </rPh>
    <phoneticPr fontId="7"/>
  </si>
  <si>
    <t>　※前年度に提出した計画書から変更がある場合には、変更箇所を下線とするなど明確にすること。</t>
    <rPh sb="2" eb="5">
      <t>ゼンネンド</t>
    </rPh>
    <rPh sb="37" eb="39">
      <t>メイカク</t>
    </rPh>
    <phoneticPr fontId="7"/>
  </si>
  <si>
    <t>　※上記の根拠規程のうち、賃金改善に関する部分を記載すること。</t>
    <rPh sb="2" eb="4">
      <t>ジョウキ</t>
    </rPh>
    <rPh sb="5" eb="7">
      <t>コンキョ</t>
    </rPh>
    <rPh sb="7" eb="9">
      <t>キテイ</t>
    </rPh>
    <rPh sb="13" eb="15">
      <t>チンギン</t>
    </rPh>
    <rPh sb="15" eb="17">
      <t>カイゼン</t>
    </rPh>
    <rPh sb="18" eb="19">
      <t>カン</t>
    </rPh>
    <rPh sb="21" eb="23">
      <t>ブブン</t>
    </rPh>
    <rPh sb="24" eb="26">
      <t>キサイ</t>
    </rPh>
    <phoneticPr fontId="7"/>
  </si>
  <si>
    <t>（１）④ⅱ）(エ)又は（２）⑥ⅱ）(エ)の「前年度の各介護サービス事業者等の独自の賃金改善額」に計上する場合は記載</t>
    <rPh sb="26" eb="29">
      <t>カクカイゴ</t>
    </rPh>
    <rPh sb="33" eb="37">
      <t>ジギョウシャトウ</t>
    </rPh>
    <phoneticPr fontId="7"/>
  </si>
  <si>
    <t>独自の賃金改善額の算定根拠</t>
    <rPh sb="0" eb="2">
      <t>ドクジ</t>
    </rPh>
    <rPh sb="3" eb="5">
      <t>チンギン</t>
    </rPh>
    <rPh sb="5" eb="7">
      <t>カイゼン</t>
    </rPh>
    <rPh sb="7" eb="8">
      <t>ガク</t>
    </rPh>
    <rPh sb="9" eb="11">
      <t>サンテイ</t>
    </rPh>
    <rPh sb="11" eb="13">
      <t>コンキョ</t>
    </rPh>
    <phoneticPr fontId="7"/>
  </si>
  <si>
    <t>ハ　各介護サービス事業者等による処遇改善加算、特定加算の配分を除く賃金改善</t>
    <rPh sb="2" eb="3">
      <t>カク</t>
    </rPh>
    <rPh sb="3" eb="5">
      <t>カイゴ</t>
    </rPh>
    <rPh sb="9" eb="13">
      <t>ジギョウシャトウ</t>
    </rPh>
    <rPh sb="16" eb="18">
      <t>ショグウ</t>
    </rPh>
    <rPh sb="18" eb="22">
      <t>カイゼンカサン</t>
    </rPh>
    <rPh sb="23" eb="25">
      <t>トクテイ</t>
    </rPh>
    <rPh sb="25" eb="27">
      <t>カサン</t>
    </rPh>
    <rPh sb="28" eb="30">
      <t>ハイブン</t>
    </rPh>
    <rPh sb="31" eb="32">
      <t>ノゾ</t>
    </rPh>
    <rPh sb="33" eb="35">
      <t>チンギン</t>
    </rPh>
    <rPh sb="35" eb="37">
      <t>カイゼン</t>
    </rPh>
    <phoneticPr fontId="7"/>
  </si>
  <si>
    <t>次の要件について該当するものにチェック（✔）し、必要事項を具体的に記載すること。</t>
    <rPh sb="0" eb="1">
      <t>ツギ</t>
    </rPh>
    <rPh sb="2" eb="4">
      <t>ヨウケン</t>
    </rPh>
    <rPh sb="8" eb="10">
      <t>ガイトウ</t>
    </rPh>
    <rPh sb="24" eb="26">
      <t>ヒツヨウ</t>
    </rPh>
    <rPh sb="26" eb="28">
      <t>ジコウ</t>
    </rPh>
    <rPh sb="29" eb="32">
      <t>グタイテキ</t>
    </rPh>
    <rPh sb="33" eb="35">
      <t>キサイ</t>
    </rPh>
    <phoneticPr fontId="7"/>
  </si>
  <si>
    <t>キャリアパス要件Ⅰ　次のイからハまでのすべての基準を満たす。</t>
    <rPh sb="6" eb="8">
      <t>ヨウケン</t>
    </rPh>
    <rPh sb="23" eb="25">
      <t>キジュン</t>
    </rPh>
    <phoneticPr fontId="7"/>
  </si>
  <si>
    <t>キャリアパス要件Ⅱ　次のイとロ両方の基準を満たす。</t>
    <rPh sb="6" eb="8">
      <t>ヨウケン</t>
    </rPh>
    <rPh sb="15" eb="17">
      <t>リョウホウ</t>
    </rPh>
    <rPh sb="16" eb="17">
      <t>カタ</t>
    </rPh>
    <rPh sb="18" eb="20">
      <t>キジュン</t>
    </rPh>
    <phoneticPr fontId="7"/>
  </si>
  <si>
    <t>キャリアパス要件Ⅲ　次のイとロ両方の基準を満たす。</t>
    <rPh sb="6" eb="8">
      <t>ヨウケン</t>
    </rPh>
    <rPh sb="15" eb="17">
      <t>リョウホウ</t>
    </rPh>
    <rPh sb="18" eb="20">
      <t>キジュン</t>
    </rPh>
    <phoneticPr fontId="7"/>
  </si>
  <si>
    <t>　</t>
    <phoneticPr fontId="7"/>
  </si>
  <si>
    <t>※　別紙様式２－２のとおり</t>
    <phoneticPr fontId="7"/>
  </si>
  <si>
    <t>平成</t>
  </si>
  <si>
    <t>計画書の記載内容に虚偽がないことを証明するとともに、記載内容を証明する資料を適切に保管していることを誓約します。</t>
    <phoneticPr fontId="7"/>
  </si>
  <si>
    <t>（介護予防）訪問入浴介護</t>
    <phoneticPr fontId="7"/>
  </si>
  <si>
    <t>（介護予防）通所リハビリテーション</t>
    <phoneticPr fontId="7"/>
  </si>
  <si>
    <t>（介護予防）特定施設入居者生活介護</t>
    <phoneticPr fontId="7"/>
  </si>
  <si>
    <t>（介護予防）認知症対応型通所介護</t>
    <phoneticPr fontId="7"/>
  </si>
  <si>
    <t>（介護予防）小規模多機能型居宅介護</t>
    <phoneticPr fontId="7"/>
  </si>
  <si>
    <t>（介護予防）認知症対応型共同生活介護</t>
    <phoneticPr fontId="7"/>
  </si>
  <si>
    <t>（介護予防）短期入所療養介護（病院等（老健以外）)</t>
    <phoneticPr fontId="7"/>
  </si>
  <si>
    <t>（介護予防）短期入所療養介護（老健）</t>
    <phoneticPr fontId="7"/>
  </si>
  <si>
    <t>（介護予防）短期入所生活介護</t>
    <phoneticPr fontId="7"/>
  </si>
  <si>
    <t>（介護予防）短期入所療養介護（医療院）</t>
    <rPh sb="6" eb="8">
      <t>タンキ</t>
    </rPh>
    <rPh sb="8" eb="10">
      <t>ニュウショ</t>
    </rPh>
    <rPh sb="10" eb="12">
      <t>リョウヨウ</t>
    </rPh>
    <rPh sb="12" eb="14">
      <t>カイゴ</t>
    </rPh>
    <rPh sb="15" eb="17">
      <t>イリョウ</t>
    </rPh>
    <rPh sb="17" eb="18">
      <t>イン</t>
    </rPh>
    <phoneticPr fontId="7"/>
  </si>
  <si>
    <t>介護職員等特定処遇改善加算</t>
    <rPh sb="0" eb="2">
      <t>カイゴ</t>
    </rPh>
    <rPh sb="2" eb="4">
      <t>ショクイン</t>
    </rPh>
    <rPh sb="4" eb="5">
      <t>トウ</t>
    </rPh>
    <rPh sb="5" eb="7">
      <t>トクテイ</t>
    </rPh>
    <rPh sb="7" eb="9">
      <t>ショグウ</t>
    </rPh>
    <rPh sb="9" eb="11">
      <t>カイゼン</t>
    </rPh>
    <rPh sb="11" eb="13">
      <t>カサン</t>
    </rPh>
    <phoneticPr fontId="7"/>
  </si>
  <si>
    <t>定期巡回･随時対応型訪問介護看護</t>
    <phoneticPr fontId="7"/>
  </si>
  <si>
    <t>令和２年度以降の処遇改善加算等に係る計画書の作成方法をご説明しています</t>
    <rPh sb="0" eb="2">
      <t>レイワ</t>
    </rPh>
    <rPh sb="3" eb="4">
      <t>ネン</t>
    </rPh>
    <rPh sb="4" eb="5">
      <t>ド</t>
    </rPh>
    <rPh sb="5" eb="7">
      <t>イコウ</t>
    </rPh>
    <rPh sb="8" eb="14">
      <t>ｓ</t>
    </rPh>
    <rPh sb="14" eb="15">
      <t>トウ</t>
    </rPh>
    <rPh sb="16" eb="17">
      <t>カカ</t>
    </rPh>
    <rPh sb="18" eb="20">
      <t>ケイカク</t>
    </rPh>
    <rPh sb="20" eb="21">
      <t>ショ</t>
    </rPh>
    <rPh sb="22" eb="24">
      <t>サクセイ</t>
    </rPh>
    <rPh sb="24" eb="26">
      <t>ホウホウ</t>
    </rPh>
    <rPh sb="28" eb="30">
      <t>セツメイ</t>
    </rPh>
    <phoneticPr fontId="42"/>
  </si>
  <si>
    <t>・事業所毎の介護保険事業所番号や所在地等の基本情報が、別紙様式２－１～別紙様式２－３に転記されます。また、事業所毎の一月当たり介護報酬総単位数や１単位当たりの単価をもとに、当該年度における処遇改善加算及び特定加算の見込み額が自動で計算されます。
・本シートは提出不要です。</t>
    <rPh sb="1" eb="4">
      <t>ジギョウショ</t>
    </rPh>
    <rPh sb="4" eb="5">
      <t>ゴト</t>
    </rPh>
    <rPh sb="6" eb="8">
      <t>カイゴ</t>
    </rPh>
    <rPh sb="8" eb="10">
      <t>ホケン</t>
    </rPh>
    <rPh sb="10" eb="13">
      <t>ジギョウショ</t>
    </rPh>
    <rPh sb="13" eb="15">
      <t>バンゴウ</t>
    </rPh>
    <rPh sb="16" eb="19">
      <t>ショザイチ</t>
    </rPh>
    <rPh sb="19" eb="20">
      <t>トウ</t>
    </rPh>
    <rPh sb="21" eb="23">
      <t>キホン</t>
    </rPh>
    <rPh sb="23" eb="25">
      <t>ジョウホウ</t>
    </rPh>
    <rPh sb="27" eb="29">
      <t>ベッシ</t>
    </rPh>
    <rPh sb="29" eb="31">
      <t>ヨウシキ</t>
    </rPh>
    <rPh sb="35" eb="37">
      <t>ベッシ</t>
    </rPh>
    <rPh sb="37" eb="39">
      <t>ヨウシキ</t>
    </rPh>
    <rPh sb="43" eb="45">
      <t>テンキ</t>
    </rPh>
    <rPh sb="53" eb="56">
      <t>ジギョウショ</t>
    </rPh>
    <rPh sb="56" eb="57">
      <t>ゴト</t>
    </rPh>
    <rPh sb="58" eb="60">
      <t>ヒトツキ</t>
    </rPh>
    <rPh sb="60" eb="61">
      <t>ア</t>
    </rPh>
    <rPh sb="63" eb="65">
      <t>カイゴ</t>
    </rPh>
    <rPh sb="65" eb="67">
      <t>ホウシュウ</t>
    </rPh>
    <rPh sb="67" eb="68">
      <t>ソウ</t>
    </rPh>
    <rPh sb="68" eb="71">
      <t>タンイスウ</t>
    </rPh>
    <rPh sb="73" eb="75">
      <t>タンイ</t>
    </rPh>
    <rPh sb="75" eb="76">
      <t>ア</t>
    </rPh>
    <rPh sb="79" eb="81">
      <t>タンカ</t>
    </rPh>
    <rPh sb="86" eb="88">
      <t>トウガイ</t>
    </rPh>
    <rPh sb="88" eb="90">
      <t>ネンド</t>
    </rPh>
    <rPh sb="94" eb="96">
      <t>ショグウ</t>
    </rPh>
    <rPh sb="96" eb="98">
      <t>カイゼン</t>
    </rPh>
    <rPh sb="98" eb="100">
      <t>カサン</t>
    </rPh>
    <rPh sb="100" eb="101">
      <t>オヨ</t>
    </rPh>
    <rPh sb="102" eb="104">
      <t>トクテイ</t>
    </rPh>
    <rPh sb="104" eb="106">
      <t>カサン</t>
    </rPh>
    <rPh sb="107" eb="109">
      <t>ミコ</t>
    </rPh>
    <rPh sb="110" eb="111">
      <t>ガク</t>
    </rPh>
    <rPh sb="112" eb="114">
      <t>ジドウ</t>
    </rPh>
    <rPh sb="115" eb="117">
      <t>ケイサン</t>
    </rPh>
    <rPh sb="124" eb="125">
      <t>ホン</t>
    </rPh>
    <rPh sb="129" eb="131">
      <t>テイシュツ</t>
    </rPh>
    <rPh sb="131" eb="133">
      <t>フヨウ</t>
    </rPh>
    <phoneticPr fontId="42"/>
  </si>
  <si>
    <t>・賃金改善計画やキャリアパス要件、職場環境要件・見える化要件の具体的な内容を入力します。
・キャリアパス要件、職場環境要件、見える化要件について、継続申請であって前年度の届出内容から変更がない場合は、前年度に記載した内容を転記した上で、「変更なし」にチェックして下さい。
・本計画書の記載内容を証明する資料は、各事業所において適切に保管して下さい。また、指定権者からの求めがあった場合には速やかに提出して下さい。</t>
    <rPh sb="1" eb="3">
      <t>チンギン</t>
    </rPh>
    <rPh sb="3" eb="5">
      <t>カイゼン</t>
    </rPh>
    <rPh sb="5" eb="7">
      <t>ケイカク</t>
    </rPh>
    <rPh sb="14" eb="16">
      <t>ヨウケン</t>
    </rPh>
    <rPh sb="17" eb="21">
      <t>ショクバカンキョウ</t>
    </rPh>
    <rPh sb="21" eb="23">
      <t>ヨウケン</t>
    </rPh>
    <rPh sb="24" eb="25">
      <t>ミ</t>
    </rPh>
    <rPh sb="27" eb="28">
      <t>カ</t>
    </rPh>
    <rPh sb="28" eb="30">
      <t>ヨウケン</t>
    </rPh>
    <rPh sb="31" eb="34">
      <t>グタイテキ</t>
    </rPh>
    <rPh sb="35" eb="37">
      <t>ナイヨウ</t>
    </rPh>
    <rPh sb="38" eb="40">
      <t>ニュウリョク</t>
    </rPh>
    <rPh sb="52" eb="54">
      <t>ヨウケン</t>
    </rPh>
    <rPh sb="55" eb="57">
      <t>ショクバ</t>
    </rPh>
    <rPh sb="57" eb="59">
      <t>カンキョウ</t>
    </rPh>
    <rPh sb="59" eb="61">
      <t>ヨウケン</t>
    </rPh>
    <rPh sb="62" eb="63">
      <t>ミ</t>
    </rPh>
    <rPh sb="65" eb="66">
      <t>カ</t>
    </rPh>
    <rPh sb="66" eb="68">
      <t>ヨウケン</t>
    </rPh>
    <rPh sb="73" eb="75">
      <t>ケイゾク</t>
    </rPh>
    <rPh sb="75" eb="77">
      <t>シンセイ</t>
    </rPh>
    <rPh sb="81" eb="84">
      <t>ゼンネンド</t>
    </rPh>
    <rPh sb="85" eb="87">
      <t>トドケデ</t>
    </rPh>
    <rPh sb="87" eb="89">
      <t>ナイヨウ</t>
    </rPh>
    <rPh sb="91" eb="93">
      <t>ヘンコウ</t>
    </rPh>
    <rPh sb="96" eb="98">
      <t>バアイ</t>
    </rPh>
    <rPh sb="100" eb="103">
      <t>ゼンネンド</t>
    </rPh>
    <rPh sb="104" eb="106">
      <t>キサイ</t>
    </rPh>
    <rPh sb="108" eb="110">
      <t>ナイヨウ</t>
    </rPh>
    <rPh sb="111" eb="113">
      <t>テンキ</t>
    </rPh>
    <rPh sb="115" eb="116">
      <t>ウエ</t>
    </rPh>
    <rPh sb="119" eb="121">
      <t>ヘンコウ</t>
    </rPh>
    <rPh sb="131" eb="132">
      <t>クダ</t>
    </rPh>
    <rPh sb="137" eb="138">
      <t>ホン</t>
    </rPh>
    <rPh sb="138" eb="141">
      <t>ケイカクショ</t>
    </rPh>
    <rPh sb="142" eb="144">
      <t>キサイ</t>
    </rPh>
    <rPh sb="144" eb="146">
      <t>ナイヨウ</t>
    </rPh>
    <rPh sb="147" eb="149">
      <t>ショウメイ</t>
    </rPh>
    <rPh sb="151" eb="153">
      <t>シリョウ</t>
    </rPh>
    <rPh sb="155" eb="159">
      <t>カクジギョウショ</t>
    </rPh>
    <rPh sb="163" eb="165">
      <t>テキセツ</t>
    </rPh>
    <rPh sb="166" eb="168">
      <t>ホカン</t>
    </rPh>
    <rPh sb="170" eb="171">
      <t>クダ</t>
    </rPh>
    <rPh sb="177" eb="179">
      <t>シテイ</t>
    </rPh>
    <rPh sb="179" eb="180">
      <t>ケン</t>
    </rPh>
    <rPh sb="180" eb="181">
      <t>シャ</t>
    </rPh>
    <rPh sb="184" eb="185">
      <t>モト</t>
    </rPh>
    <rPh sb="190" eb="192">
      <t>バアイ</t>
    </rPh>
    <rPh sb="194" eb="195">
      <t>スミ</t>
    </rPh>
    <rPh sb="198" eb="200">
      <t>テイシュツ</t>
    </rPh>
    <rPh sb="202" eb="203">
      <t>クダ</t>
    </rPh>
    <phoneticPr fontId="42"/>
  </si>
  <si>
    <t>・介護職員処遇改善加算について、事業所毎の情報を入力します。
・事業所毎に新規・継続の別、加算区分、対象期間等を入力します。
・基本情報入力シートの次に入力してください。</t>
    <rPh sb="1" eb="5">
      <t>カイゴショクイン</t>
    </rPh>
    <rPh sb="5" eb="11">
      <t>ショグウカイゼンカサン</t>
    </rPh>
    <rPh sb="16" eb="19">
      <t>ジギョウショ</t>
    </rPh>
    <rPh sb="19" eb="20">
      <t>ゴト</t>
    </rPh>
    <rPh sb="21" eb="23">
      <t>ジョウホウ</t>
    </rPh>
    <rPh sb="24" eb="26">
      <t>ニュウリョク</t>
    </rPh>
    <rPh sb="32" eb="35">
      <t>ジギョウショ</t>
    </rPh>
    <rPh sb="35" eb="36">
      <t>ゴト</t>
    </rPh>
    <rPh sb="37" eb="39">
      <t>シンキ</t>
    </rPh>
    <rPh sb="40" eb="42">
      <t>ケイゾク</t>
    </rPh>
    <rPh sb="43" eb="44">
      <t>ベツ</t>
    </rPh>
    <rPh sb="45" eb="47">
      <t>カサン</t>
    </rPh>
    <rPh sb="47" eb="49">
      <t>クブン</t>
    </rPh>
    <rPh sb="50" eb="54">
      <t>タイショウキカン</t>
    </rPh>
    <rPh sb="54" eb="55">
      <t>トウ</t>
    </rPh>
    <rPh sb="56" eb="58">
      <t>ニュウリョク</t>
    </rPh>
    <rPh sb="64" eb="73">
      <t>キホ</t>
    </rPh>
    <rPh sb="74" eb="75">
      <t>ツギ</t>
    </rPh>
    <rPh sb="76" eb="78">
      <t>ニュウリョク</t>
    </rPh>
    <phoneticPr fontId="42"/>
  </si>
  <si>
    <t>・介護職員等特定処遇改善加算について、事業所毎の情報を入力します。
・事業所毎に新規・継続の別、加算区分、対象期間、介護福祉士等配置要件、グループ別の職員の常勤換算人数等を入力します。
・基本情報入力シートの次に入力してください。</t>
    <rPh sb="1" eb="5">
      <t>カイゴショクイン</t>
    </rPh>
    <rPh sb="5" eb="6">
      <t>トウ</t>
    </rPh>
    <rPh sb="6" eb="8">
      <t>トクテイ</t>
    </rPh>
    <rPh sb="8" eb="14">
      <t>ショグウカイゼンカサン</t>
    </rPh>
    <rPh sb="19" eb="22">
      <t>ジギョウショ</t>
    </rPh>
    <rPh sb="22" eb="23">
      <t>ゴト</t>
    </rPh>
    <rPh sb="24" eb="26">
      <t>ジョウホウ</t>
    </rPh>
    <rPh sb="27" eb="29">
      <t>ニュウリョク</t>
    </rPh>
    <rPh sb="35" eb="38">
      <t>ジギョウショ</t>
    </rPh>
    <rPh sb="38" eb="39">
      <t>ゴト</t>
    </rPh>
    <rPh sb="40" eb="42">
      <t>シンキ</t>
    </rPh>
    <rPh sb="43" eb="45">
      <t>ケイゾク</t>
    </rPh>
    <rPh sb="46" eb="47">
      <t>ベツ</t>
    </rPh>
    <rPh sb="48" eb="50">
      <t>カサン</t>
    </rPh>
    <rPh sb="50" eb="52">
      <t>クブン</t>
    </rPh>
    <rPh sb="53" eb="57">
      <t>タイショウキカン</t>
    </rPh>
    <rPh sb="58" eb="63">
      <t>カイゴフク</t>
    </rPh>
    <rPh sb="63" eb="64">
      <t>トウ</t>
    </rPh>
    <rPh sb="64" eb="66">
      <t>ハイチ</t>
    </rPh>
    <rPh sb="66" eb="68">
      <t>ヨウケン</t>
    </rPh>
    <rPh sb="73" eb="74">
      <t>ベツ</t>
    </rPh>
    <rPh sb="75" eb="77">
      <t>ショクイン</t>
    </rPh>
    <rPh sb="78" eb="84">
      <t>ジョウキンカ</t>
    </rPh>
    <rPh sb="84" eb="85">
      <t>トウ</t>
    </rPh>
    <rPh sb="86" eb="88">
      <t>ニュウリョク</t>
    </rPh>
    <rPh sb="94" eb="103">
      <t>キ</t>
    </rPh>
    <rPh sb="104" eb="105">
      <t>ツギ</t>
    </rPh>
    <phoneticPr fontId="42"/>
  </si>
  <si>
    <t>提出の要否</t>
    <rPh sb="0" eb="2">
      <t>テイシュツ</t>
    </rPh>
    <rPh sb="3" eb="5">
      <t>ヨウヒ</t>
    </rPh>
    <phoneticPr fontId="42"/>
  </si>
  <si>
    <t>―（一括申請する事業所数により異なる）</t>
    <rPh sb="2" eb="4">
      <t>イッカツ</t>
    </rPh>
    <rPh sb="4" eb="6">
      <t>シンセイ</t>
    </rPh>
    <rPh sb="8" eb="11">
      <t>ジギョウショ</t>
    </rPh>
    <rPh sb="11" eb="12">
      <t>スウ</t>
    </rPh>
    <rPh sb="15" eb="16">
      <t>コト</t>
    </rPh>
    <phoneticPr fontId="7"/>
  </si>
  <si>
    <t>・介護職員処遇改善計画書と介護職員等特定処遇改善計画書を一本化しました。</t>
    <rPh sb="28" eb="31">
      <t>イッポンカ</t>
    </rPh>
    <phoneticPr fontId="7"/>
  </si>
  <si>
    <r>
      <t>・「賃金改善の見込額」の比較対象となる年度は、</t>
    </r>
    <r>
      <rPr>
        <b/>
        <sz val="14"/>
        <rFont val="ＭＳ Ｐゴシック"/>
        <family val="3"/>
        <charset val="128"/>
      </rPr>
      <t>「初めて加算を取得する（した）前年度」から「（申請の）前年度」</t>
    </r>
    <r>
      <rPr>
        <sz val="14"/>
        <rFont val="ＭＳ Ｐゴシック"/>
        <family val="3"/>
        <charset val="128"/>
      </rPr>
      <t>となりました。</t>
    </r>
    <rPh sb="46" eb="48">
      <t>シンセイ</t>
    </rPh>
    <phoneticPr fontId="7"/>
  </si>
  <si>
    <t>（１）④ⅱ）(エ)の「前年度の各介護サービス事業者等の独自の賃金改善額」は、本計画書の提出年度における独自の賃金改善分（初めて処遇改善加算を取得した年度以降に新たに行ったものに限る。）をいう。（処遇改善加算及び特定加算に係るものを除く。）本欄に記載した賃金改善については、「（３）ハ　各介護サービス事業者等による処遇改善加算、特定加算の配分を除く賃金改善」欄に支給額、方法等の具体的な賃金改善の内容を記載すること。</t>
    <rPh sb="11" eb="14">
      <t>ゼンネンド</t>
    </rPh>
    <rPh sb="15" eb="16">
      <t>カク</t>
    </rPh>
    <rPh sb="16" eb="18">
      <t>カイゴ</t>
    </rPh>
    <rPh sb="22" eb="26">
      <t>ジギョウシャトウ</t>
    </rPh>
    <rPh sb="27" eb="29">
      <t>ドクジ</t>
    </rPh>
    <rPh sb="30" eb="32">
      <t>チンギン</t>
    </rPh>
    <rPh sb="32" eb="34">
      <t>カイゼン</t>
    </rPh>
    <rPh sb="38" eb="39">
      <t>ホン</t>
    </rPh>
    <rPh sb="39" eb="42">
      <t>ケイカクショ</t>
    </rPh>
    <rPh sb="43" eb="45">
      <t>テイシュツ</t>
    </rPh>
    <rPh sb="45" eb="47">
      <t>ネンド</t>
    </rPh>
    <rPh sb="51" eb="53">
      <t>ドクジ</t>
    </rPh>
    <rPh sb="54" eb="56">
      <t>チンギン</t>
    </rPh>
    <rPh sb="56" eb="58">
      <t>カイゼン</t>
    </rPh>
    <rPh sb="58" eb="59">
      <t>ブン</t>
    </rPh>
    <rPh sb="60" eb="61">
      <t>ハジ</t>
    </rPh>
    <rPh sb="63" eb="65">
      <t>ショグウ</t>
    </rPh>
    <rPh sb="65" eb="67">
      <t>カイゼン</t>
    </rPh>
    <rPh sb="67" eb="69">
      <t>カサン</t>
    </rPh>
    <rPh sb="70" eb="72">
      <t>シュトク</t>
    </rPh>
    <rPh sb="74" eb="76">
      <t>ネンド</t>
    </rPh>
    <rPh sb="76" eb="78">
      <t>イコウ</t>
    </rPh>
    <rPh sb="79" eb="80">
      <t>アラ</t>
    </rPh>
    <rPh sb="82" eb="83">
      <t>オコナ</t>
    </rPh>
    <rPh sb="88" eb="89">
      <t>カギ</t>
    </rPh>
    <rPh sb="97" eb="99">
      <t>ショグウ</t>
    </rPh>
    <rPh sb="99" eb="103">
      <t>カイゼンカサン</t>
    </rPh>
    <rPh sb="103" eb="104">
      <t>オヨ</t>
    </rPh>
    <rPh sb="105" eb="107">
      <t>トクテイ</t>
    </rPh>
    <rPh sb="107" eb="109">
      <t>カサン</t>
    </rPh>
    <rPh sb="110" eb="111">
      <t>カカ</t>
    </rPh>
    <rPh sb="115" eb="116">
      <t>ノゾ</t>
    </rPh>
    <rPh sb="119" eb="121">
      <t>ホンラン</t>
    </rPh>
    <rPh sb="122" eb="124">
      <t>キサイ</t>
    </rPh>
    <rPh sb="126" eb="128">
      <t>チンギン</t>
    </rPh>
    <rPh sb="128" eb="130">
      <t>カイゼン</t>
    </rPh>
    <rPh sb="178" eb="179">
      <t>ラン</t>
    </rPh>
    <rPh sb="180" eb="183">
      <t>シキュウガク</t>
    </rPh>
    <rPh sb="184" eb="186">
      <t>ホウホウ</t>
    </rPh>
    <rPh sb="186" eb="187">
      <t>トウ</t>
    </rPh>
    <rPh sb="188" eb="191">
      <t>グタイテキ</t>
    </rPh>
    <rPh sb="192" eb="194">
      <t>チンギン</t>
    </rPh>
    <rPh sb="194" eb="196">
      <t>カイゼン</t>
    </rPh>
    <rPh sb="197" eb="199">
      <t>ナイヨウ</t>
    </rPh>
    <rPh sb="200" eb="202">
      <t>キサイ</t>
    </rPh>
    <phoneticPr fontId="7"/>
  </si>
  <si>
    <r>
      <t>「一月あたり介護報酬総単位数」には、 前年１月から12月までの１年間の介護報酬総単位数（各種加算減算を含む。ただし、</t>
    </r>
    <r>
      <rPr>
        <u/>
        <sz val="11"/>
        <color theme="1"/>
        <rFont val="ＭＳ Ｐゴシック"/>
        <family val="3"/>
        <charset val="128"/>
      </rPr>
      <t>処遇改善加算及び特定加算は除く。</t>
    </r>
    <r>
      <rPr>
        <sz val="11"/>
        <color theme="1"/>
        <rFont val="ＭＳ Ｐゴシック"/>
        <family val="3"/>
        <charset val="128"/>
      </rPr>
      <t>）を12で除したもの（12ヶ月に満たない場合は、一月あたりの標準的な単位数として見込まれるもの）を記載すること。</t>
    </r>
    <rPh sb="58" eb="60">
      <t>ショグウ</t>
    </rPh>
    <rPh sb="60" eb="62">
      <t>カイゼン</t>
    </rPh>
    <rPh sb="88" eb="89">
      <t>ゲツ</t>
    </rPh>
    <phoneticPr fontId="7"/>
  </si>
  <si>
    <r>
      <t>　【本計画書で提出する加算】　</t>
    </r>
    <r>
      <rPr>
        <sz val="8"/>
        <color theme="1"/>
        <rFont val="ＭＳ Ｐ明朝"/>
        <family val="1"/>
        <charset val="128"/>
      </rPr>
      <t>※加算名をチェックすること。</t>
    </r>
    <rPh sb="2" eb="3">
      <t>ホン</t>
    </rPh>
    <rPh sb="3" eb="6">
      <t>ケイカクショ</t>
    </rPh>
    <rPh sb="7" eb="9">
      <t>テイシュツ</t>
    </rPh>
    <rPh sb="11" eb="13">
      <t>カサン</t>
    </rPh>
    <rPh sb="16" eb="18">
      <t>カサン</t>
    </rPh>
    <rPh sb="18" eb="19">
      <t>メイ</t>
    </rPh>
    <phoneticPr fontId="7"/>
  </si>
  <si>
    <r>
      <t>賃金改善の見込額</t>
    </r>
    <r>
      <rPr>
        <sz val="8"/>
        <color theme="1"/>
        <rFont val="ＭＳ Ｐ明朝"/>
        <family val="1"/>
        <charset val="128"/>
      </rPr>
      <t>(ⅰ-ⅱ）</t>
    </r>
    <phoneticPr fontId="7"/>
  </si>
  <si>
    <r>
      <t>ⅱ）前年度の介護職員の賃金の総額（処遇改善加算等を取得し実施される賃金改善額及び独自の賃金改善額を除く）</t>
    </r>
    <r>
      <rPr>
        <b/>
        <sz val="8.5"/>
        <color theme="1"/>
        <rFont val="ＭＳ Ｐ明朝"/>
        <family val="1"/>
        <charset val="128"/>
      </rPr>
      <t>【基準額１】</t>
    </r>
    <r>
      <rPr>
        <sz val="8.5"/>
        <color theme="1"/>
        <rFont val="ＭＳ Ｐ明朝"/>
        <family val="1"/>
        <charset val="128"/>
      </rPr>
      <t>(ア)ｰ(イ)ｰ(ウ)ｰ(エ)</t>
    </r>
    <rPh sb="2" eb="5">
      <t>ゼンネンド</t>
    </rPh>
    <rPh sb="6" eb="8">
      <t>カイゴ</t>
    </rPh>
    <rPh sb="8" eb="10">
      <t>ショクイン</t>
    </rPh>
    <rPh sb="11" eb="13">
      <t>チンギン</t>
    </rPh>
    <rPh sb="14" eb="16">
      <t>ソウガク</t>
    </rPh>
    <rPh sb="17" eb="19">
      <t>ショグウ</t>
    </rPh>
    <rPh sb="19" eb="21">
      <t>カイゼン</t>
    </rPh>
    <rPh sb="21" eb="23">
      <t>カサン</t>
    </rPh>
    <rPh sb="23" eb="24">
      <t>トウ</t>
    </rPh>
    <rPh sb="25" eb="27">
      <t>シュトク</t>
    </rPh>
    <rPh sb="28" eb="30">
      <t>ジッシ</t>
    </rPh>
    <rPh sb="33" eb="35">
      <t>チンギン</t>
    </rPh>
    <rPh sb="35" eb="37">
      <t>カイゼン</t>
    </rPh>
    <rPh sb="37" eb="38">
      <t>ガク</t>
    </rPh>
    <rPh sb="38" eb="39">
      <t>オヨ</t>
    </rPh>
    <rPh sb="40" eb="42">
      <t>ドクジ</t>
    </rPh>
    <rPh sb="43" eb="45">
      <t>チンギン</t>
    </rPh>
    <rPh sb="45" eb="47">
      <t>カイゼン</t>
    </rPh>
    <rPh sb="47" eb="48">
      <t>ガク</t>
    </rPh>
    <rPh sb="49" eb="50">
      <t>ノゾ</t>
    </rPh>
    <rPh sb="53" eb="55">
      <t>キジュン</t>
    </rPh>
    <rPh sb="55" eb="56">
      <t>ガク</t>
    </rPh>
    <phoneticPr fontId="7"/>
  </si>
  <si>
    <r>
      <t>(ウ)前年度の介護職員等特定処遇改善加算の加算の総額(</t>
    </r>
    <r>
      <rPr>
        <u/>
        <sz val="8.5"/>
        <color theme="1"/>
        <rFont val="ＭＳ Ｐ明朝"/>
        <family val="1"/>
        <charset val="128"/>
      </rPr>
      <t>その他の職種に支払われた額を除く)</t>
    </r>
    <rPh sb="3" eb="6">
      <t>ゼンネンド</t>
    </rPh>
    <rPh sb="7" eb="9">
      <t>カイゴ</t>
    </rPh>
    <rPh sb="9" eb="11">
      <t>ショクイン</t>
    </rPh>
    <rPh sb="11" eb="12">
      <t>トウ</t>
    </rPh>
    <rPh sb="12" eb="14">
      <t>トクテイ</t>
    </rPh>
    <rPh sb="14" eb="16">
      <t>ショグウ</t>
    </rPh>
    <rPh sb="16" eb="20">
      <t>カイゼンカサン</t>
    </rPh>
    <rPh sb="21" eb="23">
      <t>カサン</t>
    </rPh>
    <rPh sb="24" eb="26">
      <t>ソウガク</t>
    </rPh>
    <rPh sb="29" eb="30">
      <t>タ</t>
    </rPh>
    <rPh sb="31" eb="33">
      <t>ショクシュ</t>
    </rPh>
    <rPh sb="34" eb="36">
      <t>シハラ</t>
    </rPh>
    <rPh sb="39" eb="40">
      <t>ガク</t>
    </rPh>
    <rPh sb="41" eb="42">
      <t>ノゾ</t>
    </rPh>
    <phoneticPr fontId="7"/>
  </si>
  <si>
    <r>
      <t>（１）④ⅰ）の「介護職員処遇改善加算の算定により賃金改善を行った場合の介護職員の賃金の総額（見込額）」には、</t>
    </r>
    <r>
      <rPr>
        <u/>
        <sz val="8"/>
        <color theme="1"/>
        <rFont val="ＭＳ Ｐ明朝"/>
        <family val="1"/>
        <charset val="128"/>
      </rPr>
      <t>特定加算を取得し実施される賃金の改善見込み額を除いた額</t>
    </r>
    <r>
      <rPr>
        <sz val="8"/>
        <color theme="1"/>
        <rFont val="ＭＳ Ｐ明朝"/>
        <family val="1"/>
        <charset val="128"/>
      </rPr>
      <t>を記載すること。</t>
    </r>
    <rPh sb="8" eb="10">
      <t>カイゴ</t>
    </rPh>
    <rPh sb="10" eb="12">
      <t>ショクイン</t>
    </rPh>
    <rPh sb="12" eb="14">
      <t>ショグウ</t>
    </rPh>
    <rPh sb="14" eb="16">
      <t>カイゼン</t>
    </rPh>
    <rPh sb="16" eb="18">
      <t>カサン</t>
    </rPh>
    <rPh sb="19" eb="21">
      <t>サンテイ</t>
    </rPh>
    <rPh sb="24" eb="26">
      <t>チンギン</t>
    </rPh>
    <rPh sb="26" eb="28">
      <t>カイゼン</t>
    </rPh>
    <rPh sb="29" eb="30">
      <t>オコナ</t>
    </rPh>
    <rPh sb="32" eb="34">
      <t>バアイ</t>
    </rPh>
    <rPh sb="35" eb="37">
      <t>カイゴ</t>
    </rPh>
    <rPh sb="37" eb="39">
      <t>ショクイン</t>
    </rPh>
    <rPh sb="40" eb="42">
      <t>チンギン</t>
    </rPh>
    <rPh sb="43" eb="45">
      <t>ソウガク</t>
    </rPh>
    <rPh sb="46" eb="49">
      <t>ミコミガク</t>
    </rPh>
    <rPh sb="54" eb="56">
      <t>トクテイ</t>
    </rPh>
    <rPh sb="56" eb="58">
      <t>カサン</t>
    </rPh>
    <rPh sb="59" eb="61">
      <t>シュトク</t>
    </rPh>
    <rPh sb="62" eb="64">
      <t>ジッシ</t>
    </rPh>
    <rPh sb="67" eb="69">
      <t>チンギン</t>
    </rPh>
    <rPh sb="70" eb="72">
      <t>カイゼン</t>
    </rPh>
    <rPh sb="72" eb="74">
      <t>ミコ</t>
    </rPh>
    <rPh sb="75" eb="76">
      <t>ガク</t>
    </rPh>
    <rPh sb="77" eb="78">
      <t>ノゾ</t>
    </rPh>
    <rPh sb="80" eb="81">
      <t>ガク</t>
    </rPh>
    <rPh sb="82" eb="84">
      <t>キサイ</t>
    </rPh>
    <phoneticPr fontId="7"/>
  </si>
  <si>
    <r>
      <t>（１）④ⅱ）(イ)の「前年度の介護職員処遇改善加算の加算の総額」及び(ウ)の「前年度の介護職員等処遇改善加算の加算の総額」は、都道府県国民健康保険団体連合会から通知される「介護職員処遇改善加算等総額のお知らせ」に基づき記載すること。（</t>
    </r>
    <r>
      <rPr>
        <u/>
        <sz val="8"/>
        <color theme="1"/>
        <rFont val="ＭＳ Ｐ明朝"/>
        <family val="1"/>
        <charset val="128"/>
      </rPr>
      <t>特定加算の加算の総額については、その他の職種に支給された額を除く。</t>
    </r>
    <r>
      <rPr>
        <sz val="8"/>
        <color theme="1"/>
        <rFont val="ＭＳ Ｐ明朝"/>
        <family val="1"/>
        <charset val="128"/>
      </rPr>
      <t>）</t>
    </r>
    <rPh sb="11" eb="14">
      <t>ゼンネンド</t>
    </rPh>
    <rPh sb="15" eb="17">
      <t>カイゴ</t>
    </rPh>
    <rPh sb="17" eb="19">
      <t>ショクイン</t>
    </rPh>
    <rPh sb="19" eb="21">
      <t>ショグウ</t>
    </rPh>
    <rPh sb="21" eb="25">
      <t>カイゼンカサン</t>
    </rPh>
    <rPh sb="26" eb="28">
      <t>カサン</t>
    </rPh>
    <rPh sb="29" eb="31">
      <t>ソウガク</t>
    </rPh>
    <rPh sb="32" eb="33">
      <t>オヨ</t>
    </rPh>
    <rPh sb="39" eb="42">
      <t>ゼンネンド</t>
    </rPh>
    <rPh sb="43" eb="45">
      <t>カイゴ</t>
    </rPh>
    <rPh sb="45" eb="47">
      <t>ショクイン</t>
    </rPh>
    <rPh sb="47" eb="48">
      <t>トウ</t>
    </rPh>
    <rPh sb="48" eb="50">
      <t>ショグウ</t>
    </rPh>
    <rPh sb="50" eb="54">
      <t>カイゼンカサン</t>
    </rPh>
    <rPh sb="55" eb="57">
      <t>カサン</t>
    </rPh>
    <rPh sb="58" eb="60">
      <t>ソウガク</t>
    </rPh>
    <rPh sb="63" eb="67">
      <t>トドウフケン</t>
    </rPh>
    <rPh sb="67" eb="69">
      <t>コクミン</t>
    </rPh>
    <rPh sb="69" eb="71">
      <t>ケンコウ</t>
    </rPh>
    <rPh sb="71" eb="73">
      <t>ホケン</t>
    </rPh>
    <rPh sb="73" eb="75">
      <t>ダンタイ</t>
    </rPh>
    <rPh sb="75" eb="78">
      <t>レンゴウカイ</t>
    </rPh>
    <rPh sb="80" eb="82">
      <t>ツウチ</t>
    </rPh>
    <rPh sb="106" eb="107">
      <t>モト</t>
    </rPh>
    <rPh sb="109" eb="111">
      <t>キサイ</t>
    </rPh>
    <rPh sb="117" eb="119">
      <t>トクテイ</t>
    </rPh>
    <rPh sb="122" eb="124">
      <t>カサン</t>
    </rPh>
    <rPh sb="125" eb="127">
      <t>ソウガク</t>
    </rPh>
    <rPh sb="135" eb="136">
      <t>タ</t>
    </rPh>
    <rPh sb="137" eb="139">
      <t>ショクシュ</t>
    </rPh>
    <rPh sb="140" eb="142">
      <t>シキュウ</t>
    </rPh>
    <rPh sb="145" eb="146">
      <t>ガク</t>
    </rPh>
    <rPh sb="147" eb="148">
      <t>ノゾ</t>
    </rPh>
    <phoneticPr fontId="7"/>
  </si>
  <si>
    <r>
      <t xml:space="preserve">介護福祉士の配置等要件
</t>
    </r>
    <r>
      <rPr>
        <sz val="7"/>
        <color theme="1"/>
        <rFont val="ＭＳ Ｐ明朝"/>
        <family val="1"/>
        <charset val="128"/>
      </rPr>
      <t>※サービス提供体制強化加算等の算定状況</t>
    </r>
    <rPh sb="0" eb="2">
      <t>カイゴ</t>
    </rPh>
    <rPh sb="2" eb="5">
      <t>フクシシ</t>
    </rPh>
    <rPh sb="6" eb="8">
      <t>ハイチ</t>
    </rPh>
    <rPh sb="8" eb="9">
      <t>トウ</t>
    </rPh>
    <rPh sb="9" eb="11">
      <t>ヨウケン</t>
    </rPh>
    <rPh sb="17" eb="19">
      <t>テイキョウ</t>
    </rPh>
    <rPh sb="19" eb="21">
      <t>タイセイ</t>
    </rPh>
    <rPh sb="21" eb="23">
      <t>キョウカ</t>
    </rPh>
    <rPh sb="23" eb="25">
      <t>カサン</t>
    </rPh>
    <rPh sb="25" eb="26">
      <t>トウ</t>
    </rPh>
    <rPh sb="27" eb="29">
      <t>サンテイ</t>
    </rPh>
    <rPh sb="29" eb="31">
      <t>ジョウキョウ</t>
    </rPh>
    <phoneticPr fontId="7"/>
  </si>
  <si>
    <r>
      <t>年度介護職員等特定処遇改善加算の見込額</t>
    </r>
    <r>
      <rPr>
        <sz val="8"/>
        <color theme="1"/>
        <rFont val="ＭＳ Ｐ明朝"/>
        <family val="1"/>
        <charset val="128"/>
      </rPr>
      <t>(g)</t>
    </r>
    <rPh sb="0" eb="2">
      <t>ネンド</t>
    </rPh>
    <rPh sb="2" eb="4">
      <t>カイゴ</t>
    </rPh>
    <rPh sb="4" eb="6">
      <t>ショクイン</t>
    </rPh>
    <rPh sb="6" eb="7">
      <t>トウ</t>
    </rPh>
    <rPh sb="7" eb="9">
      <t>トクテイ</t>
    </rPh>
    <rPh sb="9" eb="11">
      <t>ショグウ</t>
    </rPh>
    <rPh sb="11" eb="15">
      <t>カイゼンカサン</t>
    </rPh>
    <rPh sb="16" eb="18">
      <t>ミコ</t>
    </rPh>
    <rPh sb="18" eb="19">
      <t>ガク</t>
    </rPh>
    <phoneticPr fontId="7"/>
  </si>
  <si>
    <r>
      <t>ⅱ）前年度の賃金の総額（処遇改善加算等を取得し実施される賃金改善額及び独自の賃金改善額を除く）</t>
    </r>
    <r>
      <rPr>
        <b/>
        <sz val="8.5"/>
        <color theme="1"/>
        <rFont val="ＭＳ Ｐ明朝"/>
        <family val="1"/>
        <charset val="128"/>
      </rPr>
      <t>【基準額２】</t>
    </r>
    <r>
      <rPr>
        <sz val="8.5"/>
        <color theme="1"/>
        <rFont val="ＭＳ Ｐ明朝"/>
        <family val="1"/>
        <charset val="128"/>
      </rPr>
      <t>(ア)ｰ(イ)ｰ(ウ)ｰ(エ)</t>
    </r>
    <rPh sb="2" eb="5">
      <t>ゼンネンド</t>
    </rPh>
    <rPh sb="6" eb="8">
      <t>チンギン</t>
    </rPh>
    <rPh sb="9" eb="11">
      <t>ソウガク</t>
    </rPh>
    <rPh sb="48" eb="51">
      <t>キジュンガク</t>
    </rPh>
    <phoneticPr fontId="7"/>
  </si>
  <si>
    <r>
      <t>ⅰ）前年度の賃金の総額（処遇改善加算等を取得し実施される賃金改善額及び独自の賃金改善額を除く）</t>
    </r>
    <r>
      <rPr>
        <sz val="8"/>
        <color theme="1"/>
        <rFont val="ＭＳ Ｐ明朝"/>
        <family val="1"/>
        <charset val="128"/>
      </rPr>
      <t>(h)</t>
    </r>
    <rPh sb="2" eb="5">
      <t>ゼンネンド</t>
    </rPh>
    <rPh sb="6" eb="8">
      <t>チンギン</t>
    </rPh>
    <rPh sb="9" eb="11">
      <t>ソウガク</t>
    </rPh>
    <phoneticPr fontId="7"/>
  </si>
  <si>
    <r>
      <t>ⅱ）前年度の常勤換算職員数</t>
    </r>
    <r>
      <rPr>
        <sz val="8"/>
        <color theme="1"/>
        <rFont val="ＭＳ Ｐ明朝"/>
        <family val="1"/>
        <charset val="128"/>
      </rPr>
      <t>(i)</t>
    </r>
    <rPh sb="2" eb="4">
      <t>ゼンネン</t>
    </rPh>
    <rPh sb="4" eb="5">
      <t>ド</t>
    </rPh>
    <rPh sb="6" eb="8">
      <t>ジョウキン</t>
    </rPh>
    <rPh sb="8" eb="10">
      <t>カンサン</t>
    </rPh>
    <rPh sb="10" eb="13">
      <t>ショクインスウ</t>
    </rPh>
    <phoneticPr fontId="7"/>
  </si>
  <si>
    <r>
      <t>ⅲ）前年度の一月当たりの常勤換算職員数</t>
    </r>
    <r>
      <rPr>
        <sz val="8"/>
        <color theme="1"/>
        <rFont val="ＭＳ Ｐ明朝"/>
        <family val="1"/>
        <charset val="128"/>
      </rPr>
      <t>(j)</t>
    </r>
    <rPh sb="2" eb="4">
      <t>ゼンネン</t>
    </rPh>
    <rPh sb="4" eb="5">
      <t>ド</t>
    </rPh>
    <rPh sb="6" eb="7">
      <t>ヒト</t>
    </rPh>
    <rPh sb="7" eb="8">
      <t>ツキ</t>
    </rPh>
    <rPh sb="8" eb="9">
      <t>ア</t>
    </rPh>
    <rPh sb="12" eb="14">
      <t>ジョウキン</t>
    </rPh>
    <rPh sb="14" eb="16">
      <t>カンサン</t>
    </rPh>
    <rPh sb="16" eb="19">
      <t>ショクインスウ</t>
    </rPh>
    <phoneticPr fontId="7"/>
  </si>
  <si>
    <r>
      <t>ⅳ）前年度のグループ毎の平均賃金額(月額)【基準額３】</t>
    </r>
    <r>
      <rPr>
        <sz val="8"/>
        <color theme="1"/>
        <rFont val="ＭＳ Ｐ明朝"/>
        <family val="1"/>
        <charset val="128"/>
      </rPr>
      <t>(h)/(i)</t>
    </r>
    <rPh sb="2" eb="5">
      <t>ゼンネンド</t>
    </rPh>
    <rPh sb="10" eb="11">
      <t>ゴト</t>
    </rPh>
    <rPh sb="12" eb="14">
      <t>ヘイキン</t>
    </rPh>
    <rPh sb="14" eb="16">
      <t>チンギン</t>
    </rPh>
    <rPh sb="16" eb="17">
      <t>ガク</t>
    </rPh>
    <rPh sb="18" eb="20">
      <t>ゲツガク</t>
    </rPh>
    <rPh sb="22" eb="25">
      <t>キジュンガク</t>
    </rPh>
    <phoneticPr fontId="7"/>
  </si>
  <si>
    <r>
      <t>ⅴ）グループ毎の平均賃金改善額(月額)(g)/(j)/(k)</t>
    </r>
    <r>
      <rPr>
        <sz val="8"/>
        <color theme="1"/>
        <rFont val="ＭＳ Ｐ明朝"/>
        <family val="1"/>
        <charset val="128"/>
      </rPr>
      <t xml:space="preserve">
</t>
    </r>
    <r>
      <rPr>
        <sz val="9"/>
        <color theme="1"/>
        <rFont val="ＭＳ Ｐ明朝"/>
        <family val="1"/>
        <charset val="128"/>
      </rPr>
      <t xml:space="preserve">
</t>
    </r>
    <r>
      <rPr>
        <sz val="8"/>
        <color theme="1"/>
        <rFont val="ＭＳ Ｐ明朝"/>
        <family val="1"/>
        <charset val="128"/>
      </rPr>
      <t>※予定している配分方法について選択すること。（</t>
    </r>
    <r>
      <rPr>
        <u/>
        <sz val="8"/>
        <color theme="1"/>
        <rFont val="ＭＳ Ｐ明朝"/>
        <family val="1"/>
        <charset val="128"/>
      </rPr>
      <t>いずれか1つ</t>
    </r>
    <r>
      <rPr>
        <sz val="8"/>
        <color theme="1"/>
        <rFont val="ＭＳ Ｐ明朝"/>
        <family val="1"/>
        <charset val="128"/>
      </rPr>
      <t>）
※当該年度の特定加算の見込額と前年度の一月当たりの常勤換算方法により算出した職員数から算出した一人当たり配分額(月額)。(括弧内はグループ毎に配分可能な加算総額(年額))</t>
    </r>
    <rPh sb="6" eb="7">
      <t>ゴト</t>
    </rPh>
    <rPh sb="12" eb="14">
      <t>カイゼン</t>
    </rPh>
    <rPh sb="14" eb="15">
      <t>ガク</t>
    </rPh>
    <rPh sb="16" eb="18">
      <t>ゲツガク</t>
    </rPh>
    <rPh sb="33" eb="35">
      <t>ヨテイ</t>
    </rPh>
    <rPh sb="39" eb="41">
      <t>ハイブン</t>
    </rPh>
    <rPh sb="41" eb="43">
      <t>ホウホウ</t>
    </rPh>
    <rPh sb="47" eb="49">
      <t>センタク</t>
    </rPh>
    <rPh sb="69" eb="71">
      <t>トクテイ</t>
    </rPh>
    <rPh sb="71" eb="73">
      <t>カサン</t>
    </rPh>
    <rPh sb="92" eb="94">
      <t>ホウホウ</t>
    </rPh>
    <rPh sb="97" eb="99">
      <t>サンシュツ</t>
    </rPh>
    <rPh sb="110" eb="113">
      <t>ヒトリア</t>
    </rPh>
    <rPh sb="115" eb="118">
      <t>ハイブンガク</t>
    </rPh>
    <rPh sb="119" eb="121">
      <t>ゲツガク</t>
    </rPh>
    <rPh sb="124" eb="126">
      <t>カッコ</t>
    </rPh>
    <rPh sb="126" eb="127">
      <t>ナイ</t>
    </rPh>
    <rPh sb="132" eb="133">
      <t>ゴト</t>
    </rPh>
    <rPh sb="134" eb="136">
      <t>ハイブン</t>
    </rPh>
    <rPh sb="136" eb="138">
      <t>カノウ</t>
    </rPh>
    <rPh sb="139" eb="141">
      <t>カサン</t>
    </rPh>
    <rPh sb="141" eb="143">
      <t>ソウガク</t>
    </rPh>
    <phoneticPr fontId="7"/>
  </si>
  <si>
    <r>
      <t>賃金改善実施期間</t>
    </r>
    <r>
      <rPr>
        <sz val="8"/>
        <color theme="1"/>
        <rFont val="ＭＳ Ｐ明朝"/>
        <family val="1"/>
        <charset val="128"/>
      </rPr>
      <t>(k)</t>
    </r>
    <phoneticPr fontId="7"/>
  </si>
  <si>
    <r>
      <t>（２）⑥ⅰ）の「特定加算の算定により賃金改善を行った場合の賃金の総額(見込額)」には、</t>
    </r>
    <r>
      <rPr>
        <u/>
        <sz val="8"/>
        <color theme="1"/>
        <rFont val="ＭＳ Ｐ明朝"/>
        <family val="1"/>
        <charset val="128"/>
      </rPr>
      <t>処遇改善加算を取得し実施される賃金改善額を除いた額を記載</t>
    </r>
    <r>
      <rPr>
        <sz val="8"/>
        <color theme="1"/>
        <rFont val="ＭＳ Ｐ明朝"/>
        <family val="1"/>
        <charset val="128"/>
      </rPr>
      <t>すること。</t>
    </r>
    <rPh sb="8" eb="10">
      <t>トクテイ</t>
    </rPh>
    <rPh sb="10" eb="12">
      <t>カサン</t>
    </rPh>
    <rPh sb="13" eb="15">
      <t>サンテイ</t>
    </rPh>
    <rPh sb="18" eb="20">
      <t>チンギン</t>
    </rPh>
    <rPh sb="20" eb="22">
      <t>カイゼン</t>
    </rPh>
    <rPh sb="23" eb="24">
      <t>オコナ</t>
    </rPh>
    <rPh sb="26" eb="28">
      <t>バアイ</t>
    </rPh>
    <rPh sb="29" eb="31">
      <t>チンギン</t>
    </rPh>
    <rPh sb="32" eb="34">
      <t>ソウガク</t>
    </rPh>
    <rPh sb="35" eb="38">
      <t>ミコミガク</t>
    </rPh>
    <rPh sb="43" eb="45">
      <t>ショグウ</t>
    </rPh>
    <rPh sb="45" eb="49">
      <t>カイゼンカサン</t>
    </rPh>
    <rPh sb="50" eb="52">
      <t>シュトク</t>
    </rPh>
    <rPh sb="53" eb="55">
      <t>ジッシ</t>
    </rPh>
    <rPh sb="58" eb="63">
      <t>チンギンカイゼンガク</t>
    </rPh>
    <rPh sb="64" eb="65">
      <t>ノゾ</t>
    </rPh>
    <rPh sb="67" eb="68">
      <t>ガク</t>
    </rPh>
    <rPh sb="69" eb="71">
      <t>キサイ</t>
    </rPh>
    <phoneticPr fontId="7"/>
  </si>
  <si>
    <r>
      <t>（３）</t>
    </r>
    <r>
      <rPr>
        <b/>
        <sz val="10"/>
        <color theme="1"/>
        <rFont val="ＭＳ Ｐ明朝"/>
        <family val="1"/>
        <charset val="128"/>
      </rPr>
      <t>賃金改善を行う賃金項目及び方法　</t>
    </r>
    <rPh sb="10" eb="12">
      <t>チンギン</t>
    </rPh>
    <rPh sb="14" eb="15">
      <t>オヨ</t>
    </rPh>
    <phoneticPr fontId="7"/>
  </si>
  <si>
    <r>
      <t>　※前年度に提出した計画書から変更がある場合には、変更箇所を</t>
    </r>
    <r>
      <rPr>
        <u/>
        <sz val="8"/>
        <color theme="1"/>
        <rFont val="ＭＳ Ｐ明朝"/>
        <family val="1"/>
        <charset val="128"/>
      </rPr>
      <t>下線</t>
    </r>
    <r>
      <rPr>
        <sz val="8"/>
        <color theme="1"/>
        <rFont val="ＭＳ Ｐ明朝"/>
        <family val="1"/>
        <charset val="128"/>
      </rPr>
      <t>とするなど明確にすること。</t>
    </r>
    <rPh sb="2" eb="5">
      <t>ゼンネンド</t>
    </rPh>
    <rPh sb="6" eb="8">
      <t>テイシュツ</t>
    </rPh>
    <rPh sb="10" eb="13">
      <t>ケイカクショ</t>
    </rPh>
    <rPh sb="15" eb="17">
      <t>ヘンコウ</t>
    </rPh>
    <rPh sb="20" eb="22">
      <t>バアイ</t>
    </rPh>
    <rPh sb="25" eb="27">
      <t>ヘンコウ</t>
    </rPh>
    <rPh sb="27" eb="29">
      <t>カショ</t>
    </rPh>
    <rPh sb="30" eb="32">
      <t>カセン</t>
    </rPh>
    <rPh sb="37" eb="39">
      <t>メイカク</t>
    </rPh>
    <phoneticPr fontId="7"/>
  </si>
  <si>
    <r>
      <t>資質向上のための計画に沿って、研修機会の提供又は技術指導等を実施するとともに、介護職員の能力評価を行う。　</t>
    </r>
    <r>
      <rPr>
        <sz val="8"/>
        <color theme="1"/>
        <rFont val="ＭＳ Ｐ明朝"/>
        <family val="1"/>
        <charset val="128"/>
      </rPr>
      <t>※当該取組の内容について下記に記載すること</t>
    </r>
    <rPh sb="54" eb="56">
      <t>トウガイ</t>
    </rPh>
    <rPh sb="56" eb="58">
      <t>トリクミ</t>
    </rPh>
    <rPh sb="59" eb="61">
      <t>ナイヨウ</t>
    </rPh>
    <rPh sb="65" eb="67">
      <t>カキ</t>
    </rPh>
    <rPh sb="68" eb="70">
      <t>キサイ</t>
    </rPh>
    <phoneticPr fontId="7"/>
  </si>
  <si>
    <r>
      <rPr>
        <b/>
        <sz val="8"/>
        <color theme="1"/>
        <rFont val="ＭＳ Ｐ明朝"/>
        <family val="1"/>
        <charset val="128"/>
      </rPr>
      <t>【処遇改善加算】</t>
    </r>
    <r>
      <rPr>
        <sz val="8"/>
        <color theme="1"/>
        <rFont val="ＭＳ Ｐ明朝"/>
        <family val="1"/>
        <charset val="128"/>
      </rPr>
      <t xml:space="preserve">
平成20年10月から現在までに実施した事項について、全体で</t>
    </r>
    <r>
      <rPr>
        <b/>
        <u/>
        <sz val="8"/>
        <color theme="1"/>
        <rFont val="ＭＳ Ｐ明朝"/>
        <family val="1"/>
        <charset val="128"/>
      </rPr>
      <t>必ず１つ以上</t>
    </r>
    <r>
      <rPr>
        <sz val="8"/>
        <color theme="1"/>
        <rFont val="ＭＳ Ｐ明朝"/>
        <family val="1"/>
        <charset val="128"/>
      </rPr>
      <t xml:space="preserve">にチェック(✔)すること。 (ただし、記載するに当たっては、選択したキャリアパスに関する要件で求められている事項と重複する事項を記載しないこと。)
</t>
    </r>
    <r>
      <rPr>
        <b/>
        <sz val="8"/>
        <color theme="1"/>
        <rFont val="ＭＳ Ｐ明朝"/>
        <family val="1"/>
        <charset val="128"/>
      </rPr>
      <t>【特定加算】</t>
    </r>
    <r>
      <rPr>
        <sz val="8"/>
        <color theme="1"/>
        <rFont val="ＭＳ Ｐ明朝"/>
        <family val="1"/>
        <charset val="128"/>
      </rPr>
      <t xml:space="preserve">
平成20年10月から現在までに実施した事項について、必ず</t>
    </r>
    <r>
      <rPr>
        <b/>
        <u/>
        <sz val="8"/>
        <color theme="1"/>
        <rFont val="ＭＳ Ｐ明朝"/>
        <family val="1"/>
        <charset val="128"/>
      </rPr>
      <t>全て</t>
    </r>
    <r>
      <rPr>
        <sz val="8"/>
        <color theme="1"/>
        <rFont val="ＭＳ Ｐ明朝"/>
        <family val="1"/>
        <charset val="128"/>
      </rPr>
      <t>にチェック（✔）すること。複数の取組を行い、「資質の向上」、「労働環境・処遇の改善」及び「その他」について、</t>
    </r>
    <r>
      <rPr>
        <b/>
        <u/>
        <sz val="8"/>
        <color theme="1"/>
        <rFont val="ＭＳ Ｐ明朝"/>
        <family val="1"/>
        <charset val="128"/>
      </rPr>
      <t>それぞれ１つ以上の取組を行う</t>
    </r>
    <r>
      <rPr>
        <sz val="8"/>
        <color theme="1"/>
        <rFont val="ＭＳ Ｐ明朝"/>
        <family val="1"/>
        <charset val="128"/>
      </rPr>
      <t>こと。　※処遇改善加算と特定加算とで、別の取組を行うことは要しない。</t>
    </r>
    <rPh sb="1" eb="3">
      <t>ショグウ</t>
    </rPh>
    <rPh sb="3" eb="5">
      <t>カイゼン</t>
    </rPh>
    <rPh sb="5" eb="7">
      <t>カサン</t>
    </rPh>
    <rPh sb="119" eb="121">
      <t>トクテイ</t>
    </rPh>
    <rPh sb="121" eb="123">
      <t>カサン</t>
    </rPh>
    <rPh sb="228" eb="230">
      <t>ショグウ</t>
    </rPh>
    <rPh sb="230" eb="232">
      <t>カイゼン</t>
    </rPh>
    <rPh sb="232" eb="234">
      <t>カサン</t>
    </rPh>
    <rPh sb="235" eb="237">
      <t>トクテイ</t>
    </rPh>
    <rPh sb="237" eb="239">
      <t>カサン</t>
    </rPh>
    <rPh sb="242" eb="243">
      <t>ベツ</t>
    </rPh>
    <rPh sb="244" eb="246">
      <t>トリクミ</t>
    </rPh>
    <rPh sb="247" eb="248">
      <t>オコナ</t>
    </rPh>
    <rPh sb="252" eb="253">
      <t>ヨウ</t>
    </rPh>
    <phoneticPr fontId="7"/>
  </si>
  <si>
    <t>（２）⑥ⅱ）(エ)の「前年度の各介護サービス事業者等の独自の賃金改善額」は、本計画書の提出年度における独自の賃金改善分（初めて処遇改善加算を取得した年度以降に新たに行ったものに限る。）をいう。（処遇改善加算及び特定加算に係るものを除く。）本欄に記載した賃金改善については、「（３）ハ　各介護サービス事業者等による処遇改善加算、特定加算の配分を除く賃金改善」欄に支給額、方法等の具体的な賃金改善の内容を記載すること。</t>
    <rPh sb="11" eb="14">
      <t>ゼンネンド</t>
    </rPh>
    <rPh sb="15" eb="16">
      <t>カク</t>
    </rPh>
    <rPh sb="16" eb="18">
      <t>カイゴ</t>
    </rPh>
    <rPh sb="22" eb="26">
      <t>ジギョウシャトウ</t>
    </rPh>
    <rPh sb="27" eb="29">
      <t>ドクジ</t>
    </rPh>
    <rPh sb="30" eb="32">
      <t>チンギン</t>
    </rPh>
    <rPh sb="32" eb="34">
      <t>カイゼン</t>
    </rPh>
    <rPh sb="105" eb="107">
      <t>トクテイ</t>
    </rPh>
    <rPh sb="119" eb="121">
      <t>ホンラン</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</si>
</sst>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_ "/>
    <numFmt numFmtId="177" formatCode="#,##0_);[Red]\(#,##0\)"/>
    <numFmt numFmtId="178" formatCode="0.0_ "/>
    <numFmt numFmtId="179" formatCode="0.0%"/>
    <numFmt numFmtId="180" formatCode="0.00_ "/>
    <numFmt numFmtId="181" formatCode="0.000_);[Red]\(0.000\)"/>
    <numFmt numFmtId="182" formatCode="#,##0.0_ "/>
  </numFmts>
  <fonts count="97">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2"/>
      <name val="ＭＳ Ｐゴシック"/>
      <family val="3"/>
      <charset val="128"/>
    </font>
    <font>
      <sz val="10"/>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b/>
      <sz val="10"/>
      <name val="ＭＳ Ｐゴシック"/>
      <family val="3"/>
      <charset val="128"/>
    </font>
    <font>
      <b/>
      <sz val="11"/>
      <name val="ＭＳ Ｐゴシック"/>
      <family val="3"/>
      <charset val="128"/>
    </font>
    <font>
      <b/>
      <sz val="9"/>
      <name val="ＭＳ Ｐゴシック"/>
      <family val="3"/>
      <charset val="128"/>
    </font>
    <font>
      <sz val="10"/>
      <name val="ＭＳ Ｐゴシック"/>
      <family val="3"/>
      <charset val="128"/>
      <scheme val="minor"/>
    </font>
    <font>
      <sz val="11"/>
      <name val="ＭＳ Ｐゴシック"/>
      <family val="3"/>
      <charset val="128"/>
      <scheme val="minor"/>
    </font>
    <font>
      <sz val="10.5"/>
      <name val="ＭＳ Ｐゴシック"/>
      <family val="3"/>
      <charset val="128"/>
      <scheme val="minor"/>
    </font>
    <font>
      <sz val="9"/>
      <name val="ＭＳ Ｐゴシック"/>
      <family val="3"/>
      <charset val="128"/>
      <scheme val="minor"/>
    </font>
    <font>
      <sz val="11"/>
      <color theme="1"/>
      <name val="ＭＳ Ｐゴシック"/>
      <family val="3"/>
      <charset val="128"/>
    </font>
    <font>
      <sz val="9"/>
      <color theme="1"/>
      <name val="ＭＳ Ｐゴシック"/>
      <family val="3"/>
      <charset val="128"/>
    </font>
    <font>
      <b/>
      <sz val="11"/>
      <color rgb="FFFF0000"/>
      <name val="ＭＳ Ｐゴシック"/>
      <family val="3"/>
      <charset val="128"/>
    </font>
    <font>
      <u/>
      <sz val="11"/>
      <color theme="10"/>
      <name val="ＭＳ Ｐゴシック"/>
      <family val="3"/>
      <charset val="128"/>
    </font>
    <font>
      <sz val="20"/>
      <color theme="1"/>
      <name val="ＭＳ Ｐゴシック"/>
      <family val="3"/>
      <charset val="128"/>
      <scheme val="minor"/>
    </font>
    <font>
      <sz val="6"/>
      <name val="ＭＳ Ｐゴシック"/>
      <family val="2"/>
      <charset val="128"/>
      <scheme val="minor"/>
    </font>
    <font>
      <sz val="14"/>
      <color theme="1"/>
      <name val="ＭＳ Ｐゴシック"/>
      <family val="2"/>
      <charset val="128"/>
      <scheme val="minor"/>
    </font>
    <font>
      <sz val="14"/>
      <color theme="1"/>
      <name val="ＭＳ Ｐゴシック"/>
      <family val="3"/>
      <charset val="128"/>
      <scheme val="minor"/>
    </font>
    <font>
      <sz val="26"/>
      <name val="ＭＳ Ｐゴシック"/>
      <family val="3"/>
      <charset val="128"/>
    </font>
    <font>
      <b/>
      <sz val="20"/>
      <name val="ＭＳ Ｐゴシック"/>
      <family val="3"/>
      <charset val="128"/>
    </font>
    <font>
      <b/>
      <sz val="16"/>
      <color theme="0"/>
      <name val="ＭＳ Ｐゴシック"/>
      <family val="3"/>
      <charset val="128"/>
      <scheme val="minor"/>
    </font>
    <font>
      <b/>
      <sz val="14"/>
      <name val="ＭＳ Ｐゴシック"/>
      <family val="3"/>
      <charset val="128"/>
    </font>
    <font>
      <sz val="10.5"/>
      <name val="ＭＳ ゴシック"/>
      <family val="3"/>
      <charset val="128"/>
    </font>
    <font>
      <b/>
      <sz val="20"/>
      <name val="ＭＳ ゴシック"/>
      <family val="3"/>
      <charset val="128"/>
    </font>
    <font>
      <sz val="12"/>
      <name val="ＭＳ ゴシック"/>
      <family val="3"/>
      <charset val="128"/>
    </font>
    <font>
      <b/>
      <sz val="14"/>
      <color rgb="FFFF0000"/>
      <name val="ＭＳ Ｐゴシック"/>
      <family val="3"/>
      <charset val="128"/>
      <scheme val="minor"/>
    </font>
    <font>
      <b/>
      <sz val="10"/>
      <color indexed="81"/>
      <name val="MS P ゴシック"/>
      <family val="3"/>
      <charset val="128"/>
    </font>
    <font>
      <sz val="9"/>
      <color indexed="81"/>
      <name val="MS P ゴシック"/>
      <family val="3"/>
      <charset val="128"/>
    </font>
    <font>
      <b/>
      <sz val="9"/>
      <color indexed="81"/>
      <name val="MS P ゴシック"/>
      <family val="3"/>
      <charset val="128"/>
    </font>
    <font>
      <sz val="9"/>
      <name val="ＭＳ Ｐ明朝"/>
      <family val="1"/>
      <charset val="128"/>
    </font>
    <font>
      <sz val="11"/>
      <name val="ＭＳ Ｐ明朝"/>
      <family val="1"/>
      <charset val="128"/>
    </font>
    <font>
      <sz val="10"/>
      <name val="ＭＳ Ｐ明朝"/>
      <family val="1"/>
      <charset val="128"/>
    </font>
    <font>
      <sz val="14"/>
      <name val="ＭＳ Ｐ明朝"/>
      <family val="1"/>
      <charset val="128"/>
    </font>
    <font>
      <b/>
      <sz val="11"/>
      <name val="ＭＳ Ｐ明朝"/>
      <family val="1"/>
      <charset val="128"/>
    </font>
    <font>
      <sz val="10"/>
      <color theme="0"/>
      <name val="ＭＳ Ｐ明朝"/>
      <family val="1"/>
      <charset val="128"/>
    </font>
    <font>
      <sz val="8"/>
      <name val="ＭＳ Ｐ明朝"/>
      <family val="1"/>
      <charset val="128"/>
    </font>
    <font>
      <sz val="11"/>
      <color theme="0"/>
      <name val="ＭＳ Ｐ明朝"/>
      <family val="1"/>
      <charset val="128"/>
    </font>
    <font>
      <b/>
      <sz val="8"/>
      <name val="ＭＳ Ｐ明朝"/>
      <family val="1"/>
      <charset val="128"/>
    </font>
    <font>
      <b/>
      <sz val="11"/>
      <color theme="0"/>
      <name val="ＭＳ Ｐ明朝"/>
      <family val="1"/>
      <charset val="128"/>
    </font>
    <font>
      <sz val="9"/>
      <color indexed="60"/>
      <name val="ＭＳ Ｐ明朝"/>
      <family val="1"/>
      <charset val="128"/>
    </font>
    <font>
      <u/>
      <sz val="9"/>
      <name val="ＭＳ Ｐ明朝"/>
      <family val="1"/>
      <charset val="128"/>
    </font>
    <font>
      <b/>
      <sz val="10.5"/>
      <name val="ＭＳ Ｐ明朝"/>
      <family val="1"/>
      <charset val="128"/>
    </font>
    <font>
      <sz val="10.5"/>
      <name val="ＭＳ Ｐ明朝"/>
      <family val="1"/>
      <charset val="128"/>
    </font>
    <font>
      <b/>
      <sz val="9"/>
      <color theme="1"/>
      <name val="ＭＳ Ｐ明朝"/>
      <family val="1"/>
      <charset val="128"/>
    </font>
    <font>
      <b/>
      <sz val="10.5"/>
      <color indexed="60"/>
      <name val="ＭＳ Ｐ明朝"/>
      <family val="1"/>
      <charset val="128"/>
    </font>
    <font>
      <b/>
      <sz val="11"/>
      <color theme="1"/>
      <name val="ＭＳ Ｐゴシック"/>
      <family val="3"/>
      <charset val="128"/>
    </font>
    <font>
      <u/>
      <sz val="11"/>
      <color theme="1"/>
      <name val="ＭＳ Ｐゴシック"/>
      <family val="3"/>
      <charset val="128"/>
    </font>
    <font>
      <sz val="9"/>
      <color theme="1"/>
      <name val="ＭＳ Ｐ明朝"/>
      <family val="1"/>
      <charset val="128"/>
    </font>
    <font>
      <sz val="11"/>
      <color theme="1"/>
      <name val="ＭＳ Ｐ明朝"/>
      <family val="1"/>
      <charset val="128"/>
    </font>
    <font>
      <sz val="10"/>
      <color theme="1"/>
      <name val="ＭＳ Ｐ明朝"/>
      <family val="1"/>
      <charset val="128"/>
    </font>
    <font>
      <sz val="14"/>
      <color theme="1"/>
      <name val="ＭＳ Ｐ明朝"/>
      <family val="1"/>
      <charset val="128"/>
    </font>
    <font>
      <b/>
      <sz val="11"/>
      <color theme="1"/>
      <name val="ＭＳ Ｐ明朝"/>
      <family val="1"/>
      <charset val="128"/>
    </font>
    <font>
      <sz val="8"/>
      <color theme="1"/>
      <name val="ＭＳ Ｐ明朝"/>
      <family val="1"/>
      <charset val="128"/>
    </font>
    <font>
      <b/>
      <sz val="8"/>
      <color theme="1"/>
      <name val="ＭＳ Ｐ明朝"/>
      <family val="1"/>
      <charset val="128"/>
    </font>
    <font>
      <sz val="8.5"/>
      <color theme="1"/>
      <name val="ＭＳ Ｐ明朝"/>
      <family val="1"/>
      <charset val="128"/>
    </font>
    <font>
      <b/>
      <sz val="8.5"/>
      <color theme="1"/>
      <name val="ＭＳ Ｐ明朝"/>
      <family val="1"/>
      <charset val="128"/>
    </font>
    <font>
      <u/>
      <sz val="8.5"/>
      <color theme="1"/>
      <name val="ＭＳ Ｐ明朝"/>
      <family val="1"/>
      <charset val="128"/>
    </font>
    <font>
      <sz val="6"/>
      <color theme="1"/>
      <name val="ＭＳ Ｐ明朝"/>
      <family val="1"/>
      <charset val="128"/>
    </font>
    <font>
      <u/>
      <sz val="8"/>
      <color theme="1"/>
      <name val="ＭＳ Ｐ明朝"/>
      <family val="1"/>
      <charset val="128"/>
    </font>
    <font>
      <sz val="7"/>
      <color theme="1"/>
      <name val="ＭＳ Ｐ明朝"/>
      <family val="1"/>
      <charset val="128"/>
    </font>
    <font>
      <sz val="12"/>
      <color theme="1"/>
      <name val="ＭＳ Ｐ明朝"/>
      <family val="1"/>
      <charset val="128"/>
    </font>
    <font>
      <b/>
      <sz val="10"/>
      <color theme="1"/>
      <name val="ＭＳ Ｐ明朝"/>
      <family val="1"/>
      <charset val="128"/>
    </font>
    <font>
      <u/>
      <sz val="9"/>
      <color theme="1"/>
      <name val="ＭＳ Ｐ明朝"/>
      <family val="1"/>
      <charset val="128"/>
    </font>
    <font>
      <b/>
      <sz val="9.5"/>
      <color theme="1"/>
      <name val="ＭＳ Ｐ明朝"/>
      <family val="1"/>
      <charset val="128"/>
    </font>
    <font>
      <sz val="6.5"/>
      <color theme="1"/>
      <name val="ＭＳ Ｐ明朝"/>
      <family val="1"/>
      <charset val="128"/>
    </font>
    <font>
      <b/>
      <u/>
      <sz val="8"/>
      <color theme="1"/>
      <name val="ＭＳ Ｐ明朝"/>
      <family val="1"/>
      <charset val="128"/>
    </font>
    <font>
      <sz val="7.5"/>
      <color theme="1"/>
      <name val="ＭＳ Ｐ明朝"/>
      <family val="1"/>
      <charset val="128"/>
    </font>
    <font>
      <b/>
      <sz val="10.5"/>
      <color theme="1"/>
      <name val="ＭＳ Ｐ明朝"/>
      <family val="1"/>
      <charset val="128"/>
    </font>
    <font>
      <sz val="10.5"/>
      <color theme="1"/>
      <name val="ＭＳ Ｐ明朝"/>
      <family val="1"/>
      <charset val="128"/>
    </font>
    <font>
      <b/>
      <sz val="12"/>
      <color theme="1"/>
      <name val="ＭＳ Ｐ明朝"/>
      <family val="1"/>
      <charset val="128"/>
    </font>
  </fonts>
  <fills count="3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1"/>
        <bgColor indexed="64"/>
      </patternFill>
    </fill>
    <fill>
      <patternFill patternType="solid">
        <fgColor rgb="FFCCFFFF"/>
        <bgColor indexed="64"/>
      </patternFill>
    </fill>
    <fill>
      <patternFill patternType="solid">
        <fgColor theme="0"/>
        <bgColor indexed="64"/>
      </patternFill>
    </fill>
    <fill>
      <patternFill patternType="solid">
        <fgColor theme="0" tint="-0.14999847407452621"/>
        <bgColor indexed="64"/>
      </patternFill>
    </fill>
    <fill>
      <patternFill patternType="solid">
        <fgColor rgb="FFCCFFCC"/>
        <bgColor indexed="64"/>
      </patternFill>
    </fill>
    <fill>
      <patternFill patternType="solid">
        <fgColor rgb="FFFFFFCC"/>
        <bgColor indexed="64"/>
      </patternFill>
    </fill>
    <fill>
      <patternFill patternType="solid">
        <fgColor rgb="FFFFFF99"/>
        <bgColor indexed="64"/>
      </patternFill>
    </fill>
    <fill>
      <patternFill patternType="solid">
        <fgColor rgb="FFF2F2F2"/>
        <bgColor indexed="64"/>
      </patternFill>
    </fill>
    <fill>
      <patternFill patternType="solid">
        <fgColor rgb="FFFFFF00"/>
        <bgColor indexed="64"/>
      </patternFill>
    </fill>
    <fill>
      <patternFill patternType="solid">
        <fgColor rgb="FFFFC000"/>
        <bgColor indexed="64"/>
      </patternFill>
    </fill>
    <fill>
      <patternFill patternType="solid">
        <fgColor theme="9" tint="0.79998168889431442"/>
        <bgColor indexed="64"/>
      </patternFill>
    </fill>
  </fills>
  <borders count="15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hair">
        <color indexed="64"/>
      </left>
      <right style="hair">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hair">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right/>
      <top/>
      <bottom style="medium">
        <color indexed="64"/>
      </bottom>
      <diagonal/>
    </border>
    <border>
      <left style="medium">
        <color indexed="64"/>
      </left>
      <right/>
      <top/>
      <bottom/>
      <diagonal/>
    </border>
    <border>
      <left style="medium">
        <color indexed="64"/>
      </left>
      <right/>
      <top style="thin">
        <color indexed="64"/>
      </top>
      <bottom style="medium">
        <color indexed="64"/>
      </bottom>
      <diagonal/>
    </border>
    <border>
      <left/>
      <right/>
      <top style="thin">
        <color indexed="64"/>
      </top>
      <bottom style="thin">
        <color indexed="64"/>
      </bottom>
      <diagonal/>
    </border>
    <border>
      <left/>
      <right style="medium">
        <color indexed="64"/>
      </right>
      <top/>
      <bottom/>
      <diagonal/>
    </border>
    <border>
      <left style="medium">
        <color indexed="64"/>
      </left>
      <right/>
      <top/>
      <bottom style="medium">
        <color indexed="64"/>
      </bottom>
      <diagonal/>
    </border>
    <border>
      <left/>
      <right style="medium">
        <color indexed="64"/>
      </right>
      <top style="thin">
        <color indexed="64"/>
      </top>
      <bottom/>
      <diagonal/>
    </border>
    <border>
      <left style="hair">
        <color indexed="64"/>
      </left>
      <right/>
      <top/>
      <bottom/>
      <diagonal/>
    </border>
    <border>
      <left style="hair">
        <color indexed="64"/>
      </left>
      <right/>
      <top/>
      <bottom style="thin">
        <color indexed="64"/>
      </bottom>
      <diagonal/>
    </border>
    <border>
      <left style="thin">
        <color indexed="64"/>
      </left>
      <right style="hair">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hair">
        <color indexed="64"/>
      </right>
      <top style="thin">
        <color indexed="64"/>
      </top>
      <bottom/>
      <diagonal/>
    </border>
    <border>
      <left style="hair">
        <color indexed="64"/>
      </left>
      <right/>
      <top style="thin">
        <color indexed="64"/>
      </top>
      <bottom/>
      <diagonal/>
    </border>
    <border>
      <left style="hair">
        <color indexed="64"/>
      </left>
      <right/>
      <top style="thin">
        <color indexed="64"/>
      </top>
      <bottom style="thin">
        <color indexed="64"/>
      </bottom>
      <diagonal/>
    </border>
    <border>
      <left style="thin">
        <color indexed="64"/>
      </left>
      <right style="hair">
        <color indexed="64"/>
      </right>
      <top/>
      <bottom/>
      <diagonal/>
    </border>
    <border>
      <left style="medium">
        <color indexed="64"/>
      </left>
      <right style="thin">
        <color indexed="64"/>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hair">
        <color indexed="64"/>
      </left>
      <right style="hair">
        <color indexed="64"/>
      </right>
      <top style="hair">
        <color indexed="64"/>
      </top>
      <bottom style="hair">
        <color indexed="64"/>
      </bottom>
      <diagonal/>
    </border>
    <border>
      <left/>
      <right/>
      <top style="hair">
        <color indexed="64"/>
      </top>
      <bottom style="hair">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diagonal/>
    </border>
    <border>
      <left/>
      <right style="medium">
        <color indexed="64"/>
      </right>
      <top style="hair">
        <color indexed="64"/>
      </top>
      <bottom style="hair">
        <color indexed="64"/>
      </bottom>
      <diagonal/>
    </border>
    <border>
      <left style="hair">
        <color indexed="64"/>
      </left>
      <right style="hair">
        <color indexed="64"/>
      </right>
      <top/>
      <bottom/>
      <diagonal/>
    </border>
    <border>
      <left/>
      <right style="medium">
        <color indexed="64"/>
      </right>
      <top style="medium">
        <color indexed="64"/>
      </top>
      <bottom style="hair">
        <color indexed="64"/>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hair">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thin">
        <color indexed="64"/>
      </top>
      <bottom style="thin">
        <color indexed="64"/>
      </bottom>
      <diagonal/>
    </border>
    <border>
      <left style="thin">
        <color indexed="64"/>
      </left>
      <right/>
      <top style="hair">
        <color indexed="64"/>
      </top>
      <bottom style="hair">
        <color indexed="64"/>
      </bottom>
      <diagonal/>
    </border>
    <border>
      <left style="medium">
        <color indexed="64"/>
      </left>
      <right/>
      <top style="hair">
        <color indexed="64"/>
      </top>
      <bottom style="hair">
        <color indexed="64"/>
      </bottom>
      <diagonal/>
    </border>
    <border>
      <left style="hair">
        <color auto="1"/>
      </left>
      <right/>
      <top style="hair">
        <color auto="1"/>
      </top>
      <bottom/>
      <diagonal/>
    </border>
    <border>
      <left/>
      <right/>
      <top style="hair">
        <color auto="1"/>
      </top>
      <bottom/>
      <diagonal/>
    </border>
    <border>
      <left/>
      <right style="hair">
        <color auto="1"/>
      </right>
      <top/>
      <bottom/>
      <diagonal/>
    </border>
    <border>
      <left style="hair">
        <color auto="1"/>
      </left>
      <right/>
      <top/>
      <bottom style="hair">
        <color auto="1"/>
      </bottom>
      <diagonal/>
    </border>
    <border>
      <left/>
      <right/>
      <top/>
      <bottom style="hair">
        <color auto="1"/>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diagonal/>
    </border>
    <border>
      <left/>
      <right style="thin">
        <color indexed="64"/>
      </right>
      <top style="hair">
        <color indexed="64"/>
      </top>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medium">
        <color indexed="64"/>
      </bottom>
      <diagonal/>
    </border>
    <border>
      <left style="thin">
        <color indexed="64"/>
      </left>
      <right/>
      <top style="hair">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
      <left/>
      <right style="hair">
        <color indexed="64"/>
      </right>
      <top style="hair">
        <color indexed="64"/>
      </top>
      <bottom style="hair">
        <color indexed="64"/>
      </bottom>
      <diagonal/>
    </border>
    <border>
      <left/>
      <right style="medium">
        <color indexed="64"/>
      </right>
      <top/>
      <bottom style="thin">
        <color indexed="64"/>
      </bottom>
      <diagonal/>
    </border>
    <border>
      <left style="thin">
        <color indexed="64"/>
      </left>
      <right/>
      <top/>
      <bottom style="hair">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right/>
      <top/>
      <bottom style="medium">
        <color auto="1"/>
      </bottom>
      <diagonal/>
    </border>
    <border>
      <left/>
      <right style="medium">
        <color auto="1"/>
      </right>
      <top/>
      <bottom style="medium">
        <color auto="1"/>
      </bottom>
      <diagonal/>
    </border>
    <border>
      <left style="medium">
        <color auto="1"/>
      </left>
      <right/>
      <top/>
      <bottom style="medium">
        <color auto="1"/>
      </bottom>
      <diagonal/>
    </border>
    <border>
      <left style="medium">
        <color indexed="64"/>
      </left>
      <right/>
      <top style="hair">
        <color indexed="64"/>
      </top>
      <bottom/>
      <diagonal/>
    </border>
    <border>
      <left style="thin">
        <color auto="1"/>
      </left>
      <right/>
      <top style="medium">
        <color auto="1"/>
      </top>
      <bottom/>
      <diagonal/>
    </border>
    <border>
      <left style="thin">
        <color indexed="64"/>
      </left>
      <right/>
      <top/>
      <bottom style="medium">
        <color indexed="64"/>
      </bottom>
      <diagonal/>
    </border>
    <border>
      <left/>
      <right style="thin">
        <color indexed="64"/>
      </right>
      <top/>
      <bottom style="medium">
        <color indexed="64"/>
      </bottom>
      <diagonal/>
    </border>
    <border>
      <left/>
      <right style="thin">
        <color indexed="64"/>
      </right>
      <top style="medium">
        <color indexed="64"/>
      </top>
      <bottom/>
      <diagonal/>
    </border>
    <border>
      <left style="thin">
        <color indexed="64"/>
      </left>
      <right style="thin">
        <color indexed="64"/>
      </right>
      <top style="hair">
        <color auto="1"/>
      </top>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hair">
        <color indexed="64"/>
      </right>
      <top style="thin">
        <color indexed="64"/>
      </top>
      <bottom style="thin">
        <color indexed="64"/>
      </bottom>
      <diagonal/>
    </border>
    <border>
      <left style="medium">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medium">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diagonalUp="1">
      <left style="thin">
        <color indexed="64"/>
      </left>
      <right/>
      <top style="hair">
        <color indexed="64"/>
      </top>
      <bottom/>
      <diagonal style="thin">
        <color indexed="64"/>
      </diagonal>
    </border>
    <border diagonalUp="1">
      <left/>
      <right/>
      <top style="hair">
        <color indexed="64"/>
      </top>
      <bottom/>
      <diagonal style="thin">
        <color indexed="64"/>
      </diagonal>
    </border>
    <border diagonalUp="1">
      <left/>
      <right style="thin">
        <color indexed="64"/>
      </right>
      <top style="hair">
        <color indexed="64"/>
      </top>
      <bottom/>
      <diagonal style="thin">
        <color indexed="64"/>
      </diagonal>
    </border>
    <border>
      <left style="medium">
        <color indexed="64"/>
      </left>
      <right/>
      <top style="hair">
        <color indexed="64"/>
      </top>
      <bottom style="thin">
        <color indexed="64"/>
      </bottom>
      <diagonal/>
    </border>
    <border diagonalUp="1">
      <left style="thin">
        <color indexed="64"/>
      </left>
      <right/>
      <top/>
      <bottom style="hair">
        <color indexed="64"/>
      </bottom>
      <diagonal style="thin">
        <color indexed="64"/>
      </diagonal>
    </border>
    <border diagonalUp="1">
      <left/>
      <right/>
      <top/>
      <bottom style="hair">
        <color auto="1"/>
      </bottom>
      <diagonal style="thin">
        <color indexed="64"/>
      </diagonal>
    </border>
    <border diagonalUp="1">
      <left/>
      <right style="thin">
        <color indexed="64"/>
      </right>
      <top/>
      <bottom style="hair">
        <color indexed="64"/>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right style="medium">
        <color indexed="64"/>
      </right>
      <top style="hair">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auto="1"/>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thin">
        <color indexed="64"/>
      </top>
      <bottom style="hair">
        <color indexed="64"/>
      </bottom>
      <diagonal/>
    </border>
    <border>
      <left style="medium">
        <color indexed="64"/>
      </left>
      <right style="thin">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medium">
        <color indexed="64"/>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top/>
      <bottom style="double">
        <color indexed="64"/>
      </bottom>
      <diagonal/>
    </border>
    <border>
      <left style="medium">
        <color indexed="64"/>
      </left>
      <right/>
      <top style="thin">
        <color indexed="64"/>
      </top>
      <bottom/>
      <diagonal/>
    </border>
    <border>
      <left style="thin">
        <color indexed="64"/>
      </left>
      <right/>
      <top style="hair">
        <color indexed="64"/>
      </top>
      <bottom style="thin">
        <color indexed="64"/>
      </bottom>
      <diagonal/>
    </border>
    <border>
      <left/>
      <right style="thin">
        <color indexed="64"/>
      </right>
      <top style="medium">
        <color indexed="64"/>
      </top>
      <bottom style="thin">
        <color indexed="64"/>
      </bottom>
      <diagonal/>
    </border>
    <border>
      <left style="thin">
        <color indexed="64"/>
      </left>
      <right style="hair">
        <color indexed="64"/>
      </right>
      <top/>
      <bottom style="hair">
        <color indexed="64"/>
      </bottom>
      <diagonal/>
    </border>
  </borders>
  <cellStyleXfs count="49">
    <xf numFmtId="0" fontId="0" fillId="0" borderId="0">
      <alignment vertical="center"/>
    </xf>
    <xf numFmtId="0" fontId="10" fillId="2" borderId="0" applyNumberFormat="0" applyBorder="0" applyAlignment="0" applyProtection="0">
      <alignment vertical="center"/>
    </xf>
    <xf numFmtId="0" fontId="10" fillId="3" borderId="0" applyNumberFormat="0" applyBorder="0" applyAlignment="0" applyProtection="0">
      <alignment vertical="center"/>
    </xf>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5" borderId="0" applyNumberFormat="0" applyBorder="0" applyAlignment="0" applyProtection="0">
      <alignment vertical="center"/>
    </xf>
    <xf numFmtId="0" fontId="10" fillId="8" borderId="0" applyNumberFormat="0" applyBorder="0" applyAlignment="0" applyProtection="0">
      <alignment vertical="center"/>
    </xf>
    <xf numFmtId="0" fontId="10" fillId="11" borderId="0" applyNumberFormat="0" applyBorder="0" applyAlignment="0" applyProtection="0">
      <alignment vertical="center"/>
    </xf>
    <xf numFmtId="0" fontId="11" fillId="12"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9" borderId="0" applyNumberFormat="0" applyBorder="0" applyAlignment="0" applyProtection="0">
      <alignment vertical="center"/>
    </xf>
    <xf numFmtId="0" fontId="12" fillId="0" borderId="0" applyNumberFormat="0" applyFill="0" applyBorder="0" applyAlignment="0" applyProtection="0">
      <alignment vertical="center"/>
    </xf>
    <xf numFmtId="0" fontId="13" fillId="20" borderId="1" applyNumberFormat="0" applyAlignment="0" applyProtection="0">
      <alignment vertical="center"/>
    </xf>
    <xf numFmtId="0" fontId="14" fillId="21" borderId="0" applyNumberFormat="0" applyBorder="0" applyAlignment="0" applyProtection="0">
      <alignment vertical="center"/>
    </xf>
    <xf numFmtId="9" fontId="6" fillId="0" borderId="0" applyFont="0" applyFill="0" applyBorder="0" applyAlignment="0" applyProtection="0">
      <alignment vertical="center"/>
    </xf>
    <xf numFmtId="0" fontId="10" fillId="22" borderId="2" applyNumberFormat="0" applyFont="0" applyAlignment="0" applyProtection="0">
      <alignment vertical="center"/>
    </xf>
    <xf numFmtId="0" fontId="15" fillId="0" borderId="3" applyNumberFormat="0" applyFill="0" applyAlignment="0" applyProtection="0">
      <alignment vertical="center"/>
    </xf>
    <xf numFmtId="0" fontId="16" fillId="3" borderId="0" applyNumberFormat="0" applyBorder="0" applyAlignment="0" applyProtection="0">
      <alignment vertical="center"/>
    </xf>
    <xf numFmtId="0" fontId="17" fillId="23" borderId="4" applyNumberFormat="0" applyAlignment="0" applyProtection="0">
      <alignment vertical="center"/>
    </xf>
    <xf numFmtId="0" fontId="18" fillId="0" borderId="0" applyNumberFormat="0" applyFill="0" applyBorder="0" applyAlignment="0" applyProtection="0">
      <alignment vertical="center"/>
    </xf>
    <xf numFmtId="38" fontId="6" fillId="0" borderId="0" applyFont="0" applyFill="0" applyBorder="0" applyAlignment="0" applyProtection="0">
      <alignment vertical="center"/>
    </xf>
    <xf numFmtId="0" fontId="19" fillId="0" borderId="5" applyNumberFormat="0" applyFill="0" applyAlignment="0" applyProtection="0">
      <alignment vertical="center"/>
    </xf>
    <xf numFmtId="0" fontId="20" fillId="0" borderId="6" applyNumberFormat="0" applyFill="0" applyAlignment="0" applyProtection="0">
      <alignment vertical="center"/>
    </xf>
    <xf numFmtId="0" fontId="21" fillId="0" borderId="7" applyNumberFormat="0" applyFill="0" applyAlignment="0" applyProtection="0">
      <alignment vertical="center"/>
    </xf>
    <xf numFmtId="0" fontId="21" fillId="0" borderId="0" applyNumberFormat="0" applyFill="0" applyBorder="0" applyAlignment="0" applyProtection="0">
      <alignment vertical="center"/>
    </xf>
    <xf numFmtId="0" fontId="22" fillId="0" borderId="8" applyNumberFormat="0" applyFill="0" applyAlignment="0" applyProtection="0">
      <alignment vertical="center"/>
    </xf>
    <xf numFmtId="0" fontId="23" fillId="23" borderId="9" applyNumberFormat="0" applyAlignment="0" applyProtection="0">
      <alignment vertical="center"/>
    </xf>
    <xf numFmtId="0" fontId="24" fillId="0" borderId="0" applyNumberFormat="0" applyFill="0" applyBorder="0" applyAlignment="0" applyProtection="0">
      <alignment vertical="center"/>
    </xf>
    <xf numFmtId="0" fontId="25" fillId="7" borderId="4" applyNumberFormat="0" applyAlignment="0" applyProtection="0">
      <alignment vertical="center"/>
    </xf>
    <xf numFmtId="0" fontId="29" fillId="0" borderId="0"/>
    <xf numFmtId="0" fontId="26" fillId="4" borderId="0" applyNumberFormat="0" applyBorder="0" applyAlignment="0" applyProtection="0">
      <alignment vertical="center"/>
    </xf>
    <xf numFmtId="0" fontId="5" fillId="0" borderId="0">
      <alignment vertical="center"/>
    </xf>
    <xf numFmtId="0" fontId="4" fillId="0" borderId="0">
      <alignment vertical="center"/>
    </xf>
    <xf numFmtId="0" fontId="3" fillId="0" borderId="0">
      <alignment vertical="center"/>
    </xf>
    <xf numFmtId="0" fontId="40" fillId="0" borderId="0" applyNumberFormat="0" applyFill="0" applyBorder="0" applyAlignment="0" applyProtection="0">
      <alignment vertical="center"/>
    </xf>
  </cellStyleXfs>
  <cellXfs count="1172">
    <xf numFmtId="0" fontId="0" fillId="0" borderId="0" xfId="0">
      <alignment vertical="center"/>
    </xf>
    <xf numFmtId="0" fontId="8" fillId="0" borderId="0" xfId="0" applyFont="1">
      <alignment vertical="center"/>
    </xf>
    <xf numFmtId="0" fontId="28" fillId="0" borderId="0" xfId="0" applyFont="1" applyFill="1" applyBorder="1">
      <alignment vertical="center"/>
    </xf>
    <xf numFmtId="0" fontId="30" fillId="0" borderId="0" xfId="0" applyFont="1" applyFill="1" applyBorder="1">
      <alignment vertical="center"/>
    </xf>
    <xf numFmtId="0" fontId="34" fillId="0" borderId="0" xfId="0" applyFont="1" applyAlignment="1">
      <alignment vertical="center"/>
    </xf>
    <xf numFmtId="0" fontId="35" fillId="0" borderId="0" xfId="0" applyFont="1" applyAlignment="1">
      <alignment vertical="center"/>
    </xf>
    <xf numFmtId="0" fontId="28" fillId="0" borderId="0" xfId="0" applyFont="1">
      <alignment vertical="center"/>
    </xf>
    <xf numFmtId="0" fontId="9" fillId="0" borderId="0" xfId="0" applyFont="1">
      <alignment vertical="center"/>
    </xf>
    <xf numFmtId="0" fontId="0" fillId="0" borderId="0" xfId="0" applyBorder="1">
      <alignment vertical="center"/>
    </xf>
    <xf numFmtId="0" fontId="28" fillId="0" borderId="33" xfId="0" applyFont="1" applyBorder="1" applyAlignment="1">
      <alignment vertical="center" wrapText="1"/>
    </xf>
    <xf numFmtId="0" fontId="28" fillId="0" borderId="0" xfId="0" applyFont="1" applyBorder="1" applyAlignment="1">
      <alignment vertical="center" wrapText="1"/>
    </xf>
    <xf numFmtId="0" fontId="28" fillId="0" borderId="16" xfId="0" applyFont="1" applyBorder="1" applyAlignment="1">
      <alignment vertical="center" wrapText="1"/>
    </xf>
    <xf numFmtId="0" fontId="28" fillId="0" borderId="14" xfId="0" applyFont="1" applyBorder="1" applyAlignment="1">
      <alignment vertical="center" wrapText="1"/>
    </xf>
    <xf numFmtId="0" fontId="28" fillId="0" borderId="21" xfId="0" applyFont="1" applyBorder="1" applyAlignment="1">
      <alignment vertical="center" wrapText="1"/>
    </xf>
    <xf numFmtId="0" fontId="28" fillId="0" borderId="15" xfId="0" applyFont="1" applyBorder="1" applyAlignment="1">
      <alignment vertical="center" wrapText="1"/>
    </xf>
    <xf numFmtId="0" fontId="28" fillId="0" borderId="33" xfId="0" applyFont="1" applyBorder="1">
      <alignment vertical="center"/>
    </xf>
    <xf numFmtId="0" fontId="28" fillId="0" borderId="0" xfId="0" applyFont="1" applyBorder="1">
      <alignment vertical="center"/>
    </xf>
    <xf numFmtId="0" fontId="28" fillId="0" borderId="16" xfId="0" applyFont="1" applyBorder="1">
      <alignment vertical="center"/>
    </xf>
    <xf numFmtId="0" fontId="28" fillId="0" borderId="17" xfId="0" applyFont="1" applyBorder="1">
      <alignment vertical="center"/>
    </xf>
    <xf numFmtId="0" fontId="28" fillId="0" borderId="18" xfId="0" applyFont="1" applyBorder="1" applyAlignment="1">
      <alignment horizontal="right" vertical="center"/>
    </xf>
    <xf numFmtId="0" fontId="0" fillId="0" borderId="19" xfId="0" applyBorder="1" applyAlignment="1">
      <alignment horizontal="right" vertical="center"/>
    </xf>
    <xf numFmtId="0" fontId="30" fillId="0" borderId="0" xfId="0" applyFont="1" applyBorder="1">
      <alignment vertical="center"/>
    </xf>
    <xf numFmtId="0" fontId="34" fillId="0" borderId="0" xfId="0" applyFont="1" applyAlignment="1">
      <alignment vertical="center"/>
    </xf>
    <xf numFmtId="0" fontId="35" fillId="0" borderId="0" xfId="0" applyFont="1" applyAlignment="1">
      <alignment vertical="center"/>
    </xf>
    <xf numFmtId="10" fontId="33" fillId="0" borderId="10" xfId="28" applyNumberFormat="1" applyFont="1" applyBorder="1" applyAlignment="1">
      <alignment vertical="center" wrapText="1"/>
    </xf>
    <xf numFmtId="10" fontId="33" fillId="0" borderId="23" xfId="28" applyNumberFormat="1" applyFont="1" applyBorder="1" applyAlignment="1">
      <alignment vertical="center" wrapText="1"/>
    </xf>
    <xf numFmtId="10" fontId="33" fillId="0" borderId="29" xfId="28" applyNumberFormat="1" applyFont="1" applyBorder="1" applyAlignment="1">
      <alignment vertical="center" wrapText="1"/>
    </xf>
    <xf numFmtId="10" fontId="33" fillId="0" borderId="27" xfId="28" applyNumberFormat="1" applyFont="1" applyBorder="1" applyAlignment="1">
      <alignment vertical="center" wrapText="1"/>
    </xf>
    <xf numFmtId="0" fontId="33" fillId="0" borderId="0" xfId="0" applyFont="1" applyBorder="1" applyAlignment="1">
      <alignment vertical="center"/>
    </xf>
    <xf numFmtId="179" fontId="33" fillId="0" borderId="10" xfId="28" applyNumberFormat="1" applyFont="1" applyBorder="1" applyAlignment="1">
      <alignment vertical="center" wrapText="1"/>
    </xf>
    <xf numFmtId="179" fontId="33" fillId="0" borderId="23" xfId="28" applyNumberFormat="1" applyFont="1" applyBorder="1" applyAlignment="1">
      <alignment vertical="center" wrapText="1"/>
    </xf>
    <xf numFmtId="179" fontId="33" fillId="0" borderId="29" xfId="28" applyNumberFormat="1" applyFont="1" applyBorder="1" applyAlignment="1">
      <alignment vertical="center" wrapText="1"/>
    </xf>
    <xf numFmtId="179" fontId="33" fillId="0" borderId="27" xfId="28" applyNumberFormat="1" applyFont="1" applyBorder="1" applyAlignment="1">
      <alignment vertical="center" wrapText="1"/>
    </xf>
    <xf numFmtId="179" fontId="33" fillId="0" borderId="11" xfId="28" applyNumberFormat="1" applyFont="1" applyBorder="1" applyAlignment="1">
      <alignment vertical="center" wrapText="1"/>
    </xf>
    <xf numFmtId="179" fontId="33" fillId="0" borderId="53" xfId="28" applyNumberFormat="1" applyFont="1" applyBorder="1" applyAlignment="1">
      <alignment vertical="center" wrapText="1"/>
    </xf>
    <xf numFmtId="179" fontId="33" fillId="0" borderId="95" xfId="28" applyNumberFormat="1" applyFont="1" applyBorder="1" applyAlignment="1">
      <alignment vertical="center" wrapText="1"/>
    </xf>
    <xf numFmtId="179" fontId="33" fillId="0" borderId="56" xfId="28" applyNumberFormat="1" applyFont="1" applyBorder="1" applyAlignment="1">
      <alignment vertical="center" wrapText="1"/>
    </xf>
    <xf numFmtId="0" fontId="36" fillId="0" borderId="95" xfId="0" applyFont="1" applyBorder="1" applyAlignment="1">
      <alignment horizontal="center" vertical="center" wrapText="1"/>
    </xf>
    <xf numFmtId="0" fontId="36" fillId="0" borderId="10" xfId="0" applyFont="1" applyBorder="1" applyAlignment="1">
      <alignment horizontal="center" vertical="center" wrapText="1"/>
    </xf>
    <xf numFmtId="0" fontId="36" fillId="0" borderId="23" xfId="0" applyFont="1" applyBorder="1" applyAlignment="1">
      <alignment horizontal="center" vertical="center" wrapText="1"/>
    </xf>
    <xf numFmtId="0" fontId="0" fillId="0" borderId="0" xfId="0" applyAlignment="1">
      <alignment horizontal="center" vertical="center" wrapText="1"/>
    </xf>
    <xf numFmtId="0" fontId="31" fillId="0" borderId="0" xfId="0" applyFont="1">
      <alignment vertical="center"/>
    </xf>
    <xf numFmtId="0" fontId="39" fillId="0" borderId="0" xfId="0" applyFont="1">
      <alignment vertical="center"/>
    </xf>
    <xf numFmtId="0" fontId="0" fillId="30" borderId="0" xfId="0" applyFill="1" applyBorder="1">
      <alignment vertical="center"/>
    </xf>
    <xf numFmtId="0" fontId="0" fillId="28" borderId="0" xfId="0" applyFill="1" applyBorder="1">
      <alignment vertical="center"/>
    </xf>
    <xf numFmtId="0" fontId="0" fillId="25" borderId="0" xfId="0" applyFill="1" applyBorder="1">
      <alignment vertical="center"/>
    </xf>
    <xf numFmtId="0" fontId="0" fillId="0" borderId="0" xfId="0" applyAlignment="1">
      <alignment horizontal="right" vertical="top" wrapText="1"/>
    </xf>
    <xf numFmtId="0" fontId="36" fillId="0" borderId="23" xfId="0" applyFont="1" applyBorder="1" applyAlignment="1">
      <alignment horizontal="center" vertical="center" wrapText="1"/>
    </xf>
    <xf numFmtId="0" fontId="36" fillId="0" borderId="95" xfId="0" applyFont="1" applyBorder="1" applyAlignment="1">
      <alignment horizontal="center" vertical="center" wrapText="1"/>
    </xf>
    <xf numFmtId="0" fontId="43" fillId="0" borderId="0" xfId="0" applyFont="1">
      <alignment vertical="center"/>
    </xf>
    <xf numFmtId="0" fontId="31" fillId="27" borderId="10" xfId="0" applyFont="1" applyFill="1" applyBorder="1" applyAlignment="1">
      <alignment horizontal="center" vertical="center" wrapText="1"/>
    </xf>
    <xf numFmtId="0" fontId="0" fillId="0" borderId="0" xfId="0" applyAlignment="1">
      <alignment horizontal="center" vertical="center"/>
    </xf>
    <xf numFmtId="0" fontId="0" fillId="0" borderId="10" xfId="0" applyBorder="1" applyAlignment="1">
      <alignment horizontal="left" vertical="top" wrapText="1"/>
    </xf>
    <xf numFmtId="0" fontId="0" fillId="0" borderId="10" xfId="0" applyBorder="1" applyAlignment="1">
      <alignment horizontal="center" vertical="center" wrapText="1"/>
    </xf>
    <xf numFmtId="0" fontId="0" fillId="0" borderId="10" xfId="0" applyBorder="1" applyAlignment="1">
      <alignment vertical="top" wrapText="1"/>
    </xf>
    <xf numFmtId="0" fontId="46" fillId="29" borderId="10" xfId="0" applyFont="1" applyFill="1" applyBorder="1" applyAlignment="1">
      <alignment horizontal="center" vertical="center" wrapText="1"/>
    </xf>
    <xf numFmtId="0" fontId="0" fillId="0" borderId="0" xfId="0" applyAlignment="1">
      <alignment vertical="top" wrapText="1"/>
    </xf>
    <xf numFmtId="0" fontId="0" fillId="0" borderId="0" xfId="0" applyAlignment="1">
      <alignment horizontal="center" vertical="top" wrapText="1"/>
    </xf>
    <xf numFmtId="0" fontId="0" fillId="0" borderId="0" xfId="0" applyAlignment="1">
      <alignment vertical="top"/>
    </xf>
    <xf numFmtId="0" fontId="0" fillId="0" borderId="0" xfId="0" applyAlignment="1">
      <alignment horizontal="center" vertical="top"/>
    </xf>
    <xf numFmtId="0" fontId="27" fillId="0" borderId="0" xfId="0" applyFont="1" applyAlignment="1">
      <alignment vertical="top"/>
    </xf>
    <xf numFmtId="0" fontId="27" fillId="0" borderId="0" xfId="0" applyFont="1" applyAlignment="1">
      <alignment horizontal="center" vertical="top"/>
    </xf>
    <xf numFmtId="0" fontId="27" fillId="0" borderId="0" xfId="0" applyFont="1">
      <alignment vertical="center"/>
    </xf>
    <xf numFmtId="0" fontId="0" fillId="0" borderId="0" xfId="0" applyAlignment="1">
      <alignment horizontal="left" vertical="top"/>
    </xf>
    <xf numFmtId="0" fontId="51" fillId="0" borderId="0" xfId="0" applyFont="1" applyAlignment="1">
      <alignment horizontal="right" vertical="center" wrapText="1"/>
    </xf>
    <xf numFmtId="0" fontId="52" fillId="0" borderId="0" xfId="0" applyFont="1" applyAlignment="1">
      <alignment vertical="top"/>
    </xf>
    <xf numFmtId="0" fontId="52" fillId="0" borderId="0" xfId="0" applyFont="1" applyAlignment="1">
      <alignment horizontal="center" vertical="top"/>
    </xf>
    <xf numFmtId="0" fontId="34" fillId="0" borderId="0" xfId="0" applyFont="1">
      <alignment vertical="center"/>
    </xf>
    <xf numFmtId="179" fontId="33" fillId="0" borderId="37" xfId="28" applyNumberFormat="1" applyFont="1" applyBorder="1" applyAlignment="1">
      <alignment vertical="center" wrapText="1"/>
    </xf>
    <xf numFmtId="179" fontId="33" fillId="0" borderId="52" xfId="28" applyNumberFormat="1" applyFont="1" applyBorder="1" applyAlignment="1">
      <alignment vertical="center" wrapText="1"/>
    </xf>
    <xf numFmtId="0" fontId="0" fillId="0" borderId="12" xfId="0" applyBorder="1" applyAlignment="1">
      <alignment horizontal="left" vertical="center"/>
    </xf>
    <xf numFmtId="0" fontId="0" fillId="0" borderId="10" xfId="0" applyFont="1" applyBorder="1" applyAlignment="1">
      <alignment horizontal="center" vertical="center" wrapText="1"/>
    </xf>
    <xf numFmtId="0" fontId="49" fillId="31" borderId="10" xfId="0" applyFont="1" applyFill="1" applyBorder="1" applyAlignment="1">
      <alignment horizontal="center" vertical="center" wrapText="1"/>
    </xf>
    <xf numFmtId="0" fontId="49" fillId="31" borderId="12" xfId="0" applyFont="1" applyFill="1" applyBorder="1" applyAlignment="1">
      <alignment horizontal="center" vertical="center" wrapText="1"/>
    </xf>
    <xf numFmtId="0" fontId="51" fillId="0" borderId="14" xfId="0" applyFont="1" applyBorder="1" applyAlignment="1">
      <alignment horizontal="justify" vertical="center" wrapText="1"/>
    </xf>
    <xf numFmtId="0" fontId="51" fillId="0" borderId="117" xfId="0" applyFont="1" applyBorder="1" applyAlignment="1">
      <alignment horizontal="justify" vertical="center" wrapText="1"/>
    </xf>
    <xf numFmtId="0" fontId="0" fillId="0" borderId="12" xfId="0" applyBorder="1" applyAlignment="1">
      <alignment vertical="center" wrapText="1"/>
    </xf>
    <xf numFmtId="0" fontId="57" fillId="0" borderId="0" xfId="0" applyFont="1" applyFill="1">
      <alignment vertical="center"/>
    </xf>
    <xf numFmtId="0" fontId="57" fillId="0" borderId="0" xfId="0" applyFont="1">
      <alignment vertical="center"/>
    </xf>
    <xf numFmtId="0" fontId="57" fillId="0" borderId="0" xfId="0" applyFont="1" applyFill="1" applyBorder="1">
      <alignment vertical="center"/>
    </xf>
    <xf numFmtId="0" fontId="58" fillId="0" borderId="0" xfId="0" applyFont="1" applyFill="1">
      <alignment vertical="center"/>
    </xf>
    <xf numFmtId="0" fontId="58" fillId="0" borderId="0" xfId="0" applyFont="1">
      <alignment vertical="center"/>
    </xf>
    <xf numFmtId="0" fontId="61" fillId="0" borderId="0" xfId="0" applyFont="1" applyFill="1">
      <alignment vertical="center"/>
    </xf>
    <xf numFmtId="0" fontId="63" fillId="0" borderId="0" xfId="0" applyFont="1" applyFill="1">
      <alignment vertical="center"/>
    </xf>
    <xf numFmtId="0" fontId="57" fillId="0" borderId="0" xfId="0" applyFont="1" applyFill="1" applyAlignment="1">
      <alignment vertical="center"/>
    </xf>
    <xf numFmtId="0" fontId="60" fillId="33" borderId="142" xfId="0" applyFont="1" applyFill="1" applyBorder="1" applyAlignment="1">
      <alignment horizontal="center" vertical="center"/>
    </xf>
    <xf numFmtId="0" fontId="60" fillId="34" borderId="26" xfId="0" applyFont="1" applyFill="1" applyBorder="1">
      <alignment vertical="center"/>
    </xf>
    <xf numFmtId="0" fontId="60" fillId="34" borderId="31" xfId="0" applyFont="1" applyFill="1" applyBorder="1">
      <alignment vertical="center"/>
    </xf>
    <xf numFmtId="0" fontId="65" fillId="34" borderId="32" xfId="0" applyFont="1" applyFill="1" applyBorder="1">
      <alignment vertical="center"/>
    </xf>
    <xf numFmtId="0" fontId="62" fillId="0" borderId="0" xfId="0" applyFont="1" applyFill="1" applyBorder="1" applyAlignment="1">
      <alignment vertical="center"/>
    </xf>
    <xf numFmtId="0" fontId="63" fillId="0" borderId="0" xfId="0" applyFont="1" applyFill="1" applyAlignment="1">
      <alignment vertical="center"/>
    </xf>
    <xf numFmtId="0" fontId="58" fillId="0" borderId="0" xfId="0" applyFont="1" applyFill="1" applyBorder="1" applyAlignment="1" applyProtection="1">
      <alignment vertical="center"/>
      <protection locked="0"/>
    </xf>
    <xf numFmtId="0" fontId="58" fillId="0" borderId="0" xfId="0" applyFont="1" applyFill="1" applyBorder="1" applyAlignment="1">
      <alignment vertical="center"/>
    </xf>
    <xf numFmtId="0" fontId="58" fillId="0" borderId="0" xfId="0" applyFont="1" applyFill="1" applyBorder="1" applyAlignment="1">
      <alignment horizontal="center" vertical="center"/>
    </xf>
    <xf numFmtId="176" fontId="58" fillId="0" borderId="0" xfId="0" applyNumberFormat="1" applyFont="1" applyFill="1">
      <alignment vertical="center"/>
    </xf>
    <xf numFmtId="0" fontId="56" fillId="0" borderId="0" xfId="0" applyFont="1" applyFill="1" applyAlignment="1">
      <alignment vertical="center"/>
    </xf>
    <xf numFmtId="0" fontId="57" fillId="0" borderId="12" xfId="0" applyFont="1" applyBorder="1">
      <alignment vertical="center"/>
    </xf>
    <xf numFmtId="0" fontId="62" fillId="0" borderId="11" xfId="0" applyFont="1" applyBorder="1">
      <alignment vertical="center"/>
    </xf>
    <xf numFmtId="0" fontId="62" fillId="0" borderId="10" xfId="0" applyFont="1" applyBorder="1" applyAlignment="1">
      <alignment horizontal="center" vertical="center"/>
    </xf>
    <xf numFmtId="0" fontId="62" fillId="0" borderId="37" xfId="0" applyFont="1" applyBorder="1" applyAlignment="1">
      <alignment horizontal="center" vertical="center"/>
    </xf>
    <xf numFmtId="0" fontId="62" fillId="0" borderId="10" xfId="0" applyFont="1" applyFill="1" applyBorder="1" applyAlignment="1">
      <alignment horizontal="center" vertical="center"/>
    </xf>
    <xf numFmtId="0" fontId="62" fillId="0" borderId="21" xfId="0" applyFont="1" applyBorder="1">
      <alignment vertical="center"/>
    </xf>
    <xf numFmtId="0" fontId="62" fillId="0" borderId="14" xfId="0" applyFont="1" applyBorder="1" applyAlignment="1">
      <alignment horizontal="center" vertical="center"/>
    </xf>
    <xf numFmtId="0" fontId="62" fillId="0" borderId="15" xfId="0" applyFont="1" applyBorder="1">
      <alignment vertical="center"/>
    </xf>
    <xf numFmtId="0" fontId="62" fillId="0" borderId="13" xfId="0" applyFont="1" applyBorder="1">
      <alignment vertical="center"/>
    </xf>
    <xf numFmtId="177" fontId="62" fillId="0" borderId="13" xfId="0" applyNumberFormat="1" applyFont="1" applyBorder="1">
      <alignment vertical="center"/>
    </xf>
    <xf numFmtId="177" fontId="62" fillId="0" borderId="21" xfId="0" applyNumberFormat="1" applyFont="1" applyBorder="1">
      <alignment vertical="center"/>
    </xf>
    <xf numFmtId="38" fontId="62" fillId="0" borderId="13" xfId="34" applyFont="1" applyFill="1" applyBorder="1">
      <alignment vertical="center"/>
    </xf>
    <xf numFmtId="0" fontId="62" fillId="0" borderId="14" xfId="0" applyFont="1" applyBorder="1">
      <alignment vertical="center"/>
    </xf>
    <xf numFmtId="0" fontId="62" fillId="0" borderId="93" xfId="0" applyFont="1" applyBorder="1">
      <alignment vertical="center"/>
    </xf>
    <xf numFmtId="0" fontId="62" fillId="0" borderId="87" xfId="0" applyFont="1" applyBorder="1">
      <alignment vertical="center"/>
    </xf>
    <xf numFmtId="177" fontId="62" fillId="0" borderId="114" xfId="0" applyNumberFormat="1" applyFont="1" applyBorder="1">
      <alignment vertical="center"/>
    </xf>
    <xf numFmtId="177" fontId="62" fillId="0" borderId="75" xfId="0" applyNumberFormat="1" applyFont="1" applyBorder="1">
      <alignment vertical="center"/>
    </xf>
    <xf numFmtId="177" fontId="62" fillId="0" borderId="18" xfId="0" applyNumberFormat="1" applyFont="1" applyBorder="1">
      <alignment vertical="center"/>
    </xf>
    <xf numFmtId="38" fontId="62" fillId="0" borderId="93" xfId="34" applyFont="1" applyFill="1" applyBorder="1">
      <alignment vertical="center"/>
    </xf>
    <xf numFmtId="0" fontId="62" fillId="0" borderId="18" xfId="0" applyFont="1" applyBorder="1" applyAlignment="1">
      <alignment horizontal="right" vertical="center"/>
    </xf>
    <xf numFmtId="0" fontId="62" fillId="0" borderId="17" xfId="0" applyFont="1" applyBorder="1">
      <alignment vertical="center"/>
    </xf>
    <xf numFmtId="0" fontId="62" fillId="0" borderId="18" xfId="0" applyFont="1" applyBorder="1">
      <alignment vertical="center"/>
    </xf>
    <xf numFmtId="0" fontId="62" fillId="0" borderId="19" xfId="0" applyFont="1" applyBorder="1">
      <alignment vertical="center"/>
    </xf>
    <xf numFmtId="0" fontId="62" fillId="0" borderId="103" xfId="0" applyFont="1" applyBorder="1">
      <alignment vertical="center"/>
    </xf>
    <xf numFmtId="0" fontId="62" fillId="25" borderId="118" xfId="0" applyFont="1" applyFill="1" applyBorder="1">
      <alignment vertical="center"/>
    </xf>
    <xf numFmtId="0" fontId="62" fillId="25" borderId="32" xfId="0" applyFont="1" applyFill="1" applyBorder="1">
      <alignment vertical="center"/>
    </xf>
    <xf numFmtId="0" fontId="62" fillId="0" borderId="66" xfId="0" applyFont="1" applyBorder="1">
      <alignment vertical="center"/>
    </xf>
    <xf numFmtId="0" fontId="64" fillId="0" borderId="21" xfId="0" applyFont="1" applyBorder="1">
      <alignment vertical="center"/>
    </xf>
    <xf numFmtId="0" fontId="62" fillId="34" borderId="21" xfId="0" applyFont="1" applyFill="1" applyBorder="1">
      <alignment vertical="center"/>
    </xf>
    <xf numFmtId="0" fontId="62" fillId="34" borderId="15" xfId="0" applyFont="1" applyFill="1" applyBorder="1">
      <alignment vertical="center"/>
    </xf>
    <xf numFmtId="0" fontId="62" fillId="0" borderId="102" xfId="0" applyFont="1" applyBorder="1">
      <alignment vertical="center"/>
    </xf>
    <xf numFmtId="0" fontId="62" fillId="0" borderId="85" xfId="0" applyFont="1" applyBorder="1">
      <alignment vertical="center"/>
    </xf>
    <xf numFmtId="177" fontId="62" fillId="0" borderId="85" xfId="0" applyNumberFormat="1" applyFont="1" applyBorder="1">
      <alignment vertical="center"/>
    </xf>
    <xf numFmtId="177" fontId="62" fillId="0" borderId="78" xfId="0" applyNumberFormat="1" applyFont="1" applyBorder="1">
      <alignment vertical="center"/>
    </xf>
    <xf numFmtId="0" fontId="62" fillId="0" borderId="0" xfId="0" applyFont="1">
      <alignment vertical="center"/>
    </xf>
    <xf numFmtId="38" fontId="62" fillId="0" borderId="102" xfId="34" applyFont="1" applyFill="1" applyBorder="1">
      <alignment vertical="center"/>
    </xf>
    <xf numFmtId="0" fontId="62" fillId="0" borderId="33" xfId="0" applyFont="1" applyBorder="1">
      <alignment vertical="center"/>
    </xf>
    <xf numFmtId="0" fontId="64" fillId="0" borderId="0" xfId="0" applyFont="1">
      <alignment vertical="center"/>
    </xf>
    <xf numFmtId="0" fontId="62" fillId="0" borderId="16" xfId="0" applyFont="1" applyBorder="1">
      <alignment vertical="center"/>
    </xf>
    <xf numFmtId="177" fontId="62" fillId="0" borderId="102" xfId="0" applyNumberFormat="1" applyFont="1" applyBorder="1">
      <alignment vertical="center"/>
    </xf>
    <xf numFmtId="177" fontId="62" fillId="0" borderId="0" xfId="0" applyNumberFormat="1" applyFont="1">
      <alignment vertical="center"/>
    </xf>
    <xf numFmtId="0" fontId="64" fillId="0" borderId="18" xfId="0" applyFont="1" applyBorder="1">
      <alignment vertical="center"/>
    </xf>
    <xf numFmtId="0" fontId="56" fillId="0" borderId="0" xfId="0" applyFont="1" applyFill="1" applyBorder="1" applyAlignment="1">
      <alignment vertical="center"/>
    </xf>
    <xf numFmtId="0" fontId="62" fillId="25" borderId="31" xfId="0" applyFont="1" applyFill="1" applyBorder="1">
      <alignment vertical="center"/>
    </xf>
    <xf numFmtId="0" fontId="62" fillId="25" borderId="120" xfId="0" applyFont="1" applyFill="1" applyBorder="1">
      <alignment vertical="center"/>
    </xf>
    <xf numFmtId="0" fontId="62" fillId="34" borderId="0" xfId="0" applyFont="1" applyFill="1">
      <alignment vertical="center"/>
    </xf>
    <xf numFmtId="0" fontId="62" fillId="34" borderId="16" xfId="0" applyFont="1" applyFill="1" applyBorder="1">
      <alignment vertical="center"/>
    </xf>
    <xf numFmtId="0" fontId="58" fillId="0" borderId="102" xfId="0" applyFont="1" applyBorder="1">
      <alignment vertical="center"/>
    </xf>
    <xf numFmtId="0" fontId="62" fillId="0" borderId="86" xfId="0" applyFont="1" applyBorder="1">
      <alignment vertical="center"/>
    </xf>
    <xf numFmtId="38" fontId="62" fillId="0" borderId="0" xfId="34" applyFont="1">
      <alignment vertical="center"/>
    </xf>
    <xf numFmtId="0" fontId="58" fillId="0" borderId="93" xfId="0" applyFont="1" applyBorder="1">
      <alignment vertical="center"/>
    </xf>
    <xf numFmtId="177" fontId="62" fillId="0" borderId="93" xfId="0" applyNumberFormat="1" applyFont="1" applyBorder="1">
      <alignment vertical="center"/>
    </xf>
    <xf numFmtId="38" fontId="62" fillId="0" borderId="18" xfId="34" applyFont="1" applyBorder="1">
      <alignment vertical="center"/>
    </xf>
    <xf numFmtId="0" fontId="58" fillId="0" borderId="0" xfId="0" applyFont="1" applyFill="1" applyBorder="1">
      <alignment vertical="center"/>
    </xf>
    <xf numFmtId="0" fontId="62" fillId="0" borderId="0" xfId="0" applyFont="1" applyFill="1" applyBorder="1">
      <alignment vertical="center"/>
    </xf>
    <xf numFmtId="177" fontId="62" fillId="0" borderId="0" xfId="0" applyNumberFormat="1" applyFont="1" applyFill="1" applyBorder="1">
      <alignment vertical="center"/>
    </xf>
    <xf numFmtId="181" fontId="62" fillId="0" borderId="0" xfId="0" applyNumberFormat="1" applyFont="1" applyFill="1" applyBorder="1">
      <alignment vertical="center"/>
    </xf>
    <xf numFmtId="0" fontId="56" fillId="0" borderId="0" xfId="0" applyFont="1" applyFill="1" applyBorder="1" applyAlignment="1">
      <alignment vertical="center" wrapText="1"/>
    </xf>
    <xf numFmtId="49" fontId="57" fillId="0" borderId="0" xfId="0" applyNumberFormat="1" applyFont="1" applyFill="1" applyAlignment="1">
      <alignment horizontal="left" vertical="center"/>
    </xf>
    <xf numFmtId="0" fontId="62" fillId="0" borderId="0" xfId="0" applyFont="1" applyAlignment="1">
      <alignment vertical="center" wrapText="1"/>
    </xf>
    <xf numFmtId="0" fontId="62" fillId="0" borderId="0" xfId="0" applyFont="1" applyFill="1" applyBorder="1" applyAlignment="1">
      <alignment vertical="center" wrapText="1"/>
    </xf>
    <xf numFmtId="0" fontId="56" fillId="0" borderId="0" xfId="0" applyFont="1" applyFill="1" applyBorder="1" applyAlignment="1">
      <alignment horizontal="center" vertical="center"/>
    </xf>
    <xf numFmtId="176" fontId="58" fillId="0" borderId="0" xfId="0" applyNumberFormat="1" applyFont="1">
      <alignment vertical="center"/>
    </xf>
    <xf numFmtId="176" fontId="58" fillId="0" borderId="0" xfId="0" applyNumberFormat="1" applyFont="1" applyFill="1" applyBorder="1" applyAlignment="1">
      <alignment vertical="center"/>
    </xf>
    <xf numFmtId="0" fontId="66" fillId="0" borderId="0" xfId="0" applyFont="1" applyFill="1" applyBorder="1" applyAlignment="1">
      <alignment vertical="center" wrapText="1"/>
    </xf>
    <xf numFmtId="0" fontId="67" fillId="0" borderId="0" xfId="0" applyFont="1" applyAlignment="1">
      <alignment vertical="center" wrapText="1"/>
    </xf>
    <xf numFmtId="0" fontId="67" fillId="0" borderId="0" xfId="0" applyFont="1" applyFill="1" applyBorder="1" applyAlignment="1">
      <alignment vertical="center" wrapText="1"/>
    </xf>
    <xf numFmtId="0" fontId="58" fillId="0" borderId="0" xfId="0" applyFont="1" applyBorder="1" applyAlignment="1">
      <alignment vertical="top"/>
    </xf>
    <xf numFmtId="0" fontId="62" fillId="0" borderId="0" xfId="0" applyFont="1" applyFill="1" applyBorder="1" applyAlignment="1">
      <alignment horizontal="left" vertical="center" wrapText="1"/>
    </xf>
    <xf numFmtId="0" fontId="58" fillId="0" borderId="0" xfId="0" applyFont="1" applyBorder="1">
      <alignment vertical="center"/>
    </xf>
    <xf numFmtId="0" fontId="58" fillId="0" borderId="0" xfId="0" applyFont="1" applyFill="1" applyAlignment="1">
      <alignment vertical="top"/>
    </xf>
    <xf numFmtId="0" fontId="69" fillId="0" borderId="0" xfId="0" applyFont="1">
      <alignment vertical="center"/>
    </xf>
    <xf numFmtId="0" fontId="68" fillId="0" borderId="0" xfId="0" applyFont="1" applyFill="1" applyBorder="1">
      <alignment vertical="center"/>
    </xf>
    <xf numFmtId="0" fontId="68" fillId="0" borderId="0" xfId="0" applyFont="1" applyFill="1" applyBorder="1" applyAlignment="1">
      <alignment vertical="center" wrapText="1"/>
    </xf>
    <xf numFmtId="0" fontId="69" fillId="0" borderId="0" xfId="0" applyFont="1" applyFill="1">
      <alignment vertical="center"/>
    </xf>
    <xf numFmtId="0" fontId="68" fillId="0" borderId="39" xfId="0" applyFont="1" applyFill="1" applyBorder="1">
      <alignment vertical="center"/>
    </xf>
    <xf numFmtId="0" fontId="69" fillId="0" borderId="34" xfId="0" applyFont="1" applyFill="1" applyBorder="1">
      <alignment vertical="center"/>
    </xf>
    <xf numFmtId="0" fontId="68" fillId="0" borderId="34" xfId="0" applyFont="1" applyFill="1" applyBorder="1">
      <alignment vertical="center"/>
    </xf>
    <xf numFmtId="0" fontId="68" fillId="0" borderId="34" xfId="0" applyFont="1" applyFill="1" applyBorder="1" applyAlignment="1">
      <alignment vertical="center"/>
    </xf>
    <xf numFmtId="0" fontId="68" fillId="0" borderId="34" xfId="0" applyFont="1" applyFill="1" applyBorder="1" applyAlignment="1">
      <alignment horizontal="center" vertical="center"/>
    </xf>
    <xf numFmtId="0" fontId="71" fillId="0" borderId="34" xfId="0" applyFont="1" applyFill="1" applyBorder="1" applyAlignment="1" applyProtection="1">
      <alignment vertical="center" shrinkToFit="1"/>
      <protection locked="0"/>
    </xf>
    <xf numFmtId="0" fontId="69" fillId="0" borderId="106" xfId="0" applyFont="1" applyFill="1" applyBorder="1" applyAlignment="1">
      <alignment horizontal="center" vertical="center"/>
    </xf>
    <xf numFmtId="0" fontId="69" fillId="0" borderId="107" xfId="0" applyFont="1" applyBorder="1">
      <alignment vertical="center"/>
    </xf>
    <xf numFmtId="0" fontId="68" fillId="0" borderId="35" xfId="0" applyFont="1" applyFill="1" applyBorder="1" applyAlignment="1">
      <alignment vertical="center" wrapText="1"/>
    </xf>
    <xf numFmtId="0" fontId="68" fillId="0" borderId="45" xfId="0" applyFont="1" applyBorder="1" applyAlignment="1">
      <alignment vertical="center" wrapText="1"/>
    </xf>
    <xf numFmtId="0" fontId="57" fillId="26" borderId="0" xfId="0" applyFont="1" applyFill="1">
      <alignment vertical="center"/>
    </xf>
    <xf numFmtId="0" fontId="59" fillId="26" borderId="0" xfId="0" applyFont="1" applyFill="1">
      <alignment vertical="center"/>
    </xf>
    <xf numFmtId="0" fontId="57" fillId="26" borderId="0" xfId="0" applyFont="1" applyFill="1" applyAlignment="1">
      <alignment horizontal="center" vertical="center"/>
    </xf>
    <xf numFmtId="49" fontId="57" fillId="0" borderId="0" xfId="0" applyNumberFormat="1" applyFont="1" applyFill="1" applyBorder="1" applyAlignment="1" applyProtection="1">
      <alignment horizontal="center" vertical="center"/>
      <protection locked="0"/>
    </xf>
    <xf numFmtId="179" fontId="33" fillId="0" borderId="51" xfId="28" applyNumberFormat="1" applyFont="1" applyBorder="1" applyAlignment="1">
      <alignment vertical="center" wrapText="1"/>
    </xf>
    <xf numFmtId="179" fontId="33" fillId="0" borderId="97" xfId="28" applyNumberFormat="1" applyFont="1" applyBorder="1" applyAlignment="1">
      <alignment vertical="center" wrapText="1"/>
    </xf>
    <xf numFmtId="179" fontId="33" fillId="0" borderId="154" xfId="28" applyNumberFormat="1" applyFont="1" applyBorder="1" applyAlignment="1">
      <alignment vertical="center" wrapText="1"/>
    </xf>
    <xf numFmtId="10" fontId="33" fillId="0" borderId="97" xfId="28" applyNumberFormat="1" applyFont="1" applyBorder="1" applyAlignment="1">
      <alignment vertical="center" wrapText="1"/>
    </xf>
    <xf numFmtId="10" fontId="33" fillId="0" borderId="22" xfId="28" applyNumberFormat="1" applyFont="1" applyBorder="1" applyAlignment="1">
      <alignment vertical="center" wrapText="1"/>
    </xf>
    <xf numFmtId="179" fontId="33" fillId="0" borderId="22" xfId="28" applyNumberFormat="1" applyFont="1" applyBorder="1" applyAlignment="1">
      <alignment vertical="center" wrapText="1"/>
    </xf>
    <xf numFmtId="179" fontId="33" fillId="32" borderId="154" xfId="28" applyNumberFormat="1" applyFont="1" applyFill="1" applyBorder="1" applyAlignment="1">
      <alignment vertical="center" wrapText="1"/>
    </xf>
    <xf numFmtId="179" fontId="33" fillId="32" borderId="24" xfId="28" applyNumberFormat="1" applyFont="1" applyFill="1" applyBorder="1" applyAlignment="1">
      <alignment vertical="center" wrapText="1"/>
    </xf>
    <xf numFmtId="179" fontId="33" fillId="32" borderId="22" xfId="28" applyNumberFormat="1" applyFont="1" applyFill="1" applyBorder="1" applyAlignment="1">
      <alignment vertical="center" wrapText="1"/>
    </xf>
    <xf numFmtId="179" fontId="33" fillId="32" borderId="53" xfId="28" applyNumberFormat="1" applyFont="1" applyFill="1" applyBorder="1" applyAlignment="1">
      <alignment vertical="center" wrapText="1"/>
    </xf>
    <xf numFmtId="179" fontId="33" fillId="32" borderId="52" xfId="28" applyNumberFormat="1" applyFont="1" applyFill="1" applyBorder="1" applyAlignment="1">
      <alignment vertical="center" wrapText="1"/>
    </xf>
    <xf numFmtId="179" fontId="33" fillId="32" borderId="27" xfId="28" applyNumberFormat="1" applyFont="1" applyFill="1" applyBorder="1" applyAlignment="1">
      <alignment vertical="center" wrapText="1"/>
    </xf>
    <xf numFmtId="0" fontId="0" fillId="0" borderId="12" xfId="0" applyBorder="1" applyAlignment="1">
      <alignment horizontal="center" vertical="center" wrapText="1"/>
    </xf>
    <xf numFmtId="0" fontId="45" fillId="0" borderId="12" xfId="0" applyFont="1" applyBorder="1" applyAlignment="1">
      <alignment horizontal="center" vertical="center" wrapText="1"/>
    </xf>
    <xf numFmtId="0" fontId="31" fillId="27" borderId="12" xfId="0" applyFont="1" applyFill="1" applyBorder="1" applyAlignment="1">
      <alignment horizontal="center" vertical="center" wrapText="1"/>
    </xf>
    <xf numFmtId="0" fontId="31" fillId="27" borderId="12" xfId="0" applyFont="1" applyFill="1" applyBorder="1" applyAlignment="1">
      <alignment horizontal="center" vertical="center"/>
    </xf>
    <xf numFmtId="0" fontId="37" fillId="0" borderId="0" xfId="0" applyFont="1">
      <alignment vertical="center"/>
    </xf>
    <xf numFmtId="0" fontId="72" fillId="0" borderId="0" xfId="0" applyFont="1">
      <alignment vertical="center"/>
    </xf>
    <xf numFmtId="0" fontId="37" fillId="0" borderId="12" xfId="0" applyFont="1" applyBorder="1">
      <alignment vertical="center"/>
    </xf>
    <xf numFmtId="0" fontId="37" fillId="0" borderId="13" xfId="0" applyFont="1" applyBorder="1">
      <alignment vertical="center"/>
    </xf>
    <xf numFmtId="0" fontId="37" fillId="0" borderId="93" xfId="0" applyFont="1" applyBorder="1">
      <alignment vertical="center"/>
    </xf>
    <xf numFmtId="0" fontId="37" fillId="30" borderId="121" xfId="0" applyFont="1" applyFill="1" applyBorder="1" applyAlignment="1">
      <alignment vertical="center"/>
    </xf>
    <xf numFmtId="0" fontId="37" fillId="30" borderId="28" xfId="0" applyFont="1" applyFill="1" applyBorder="1" applyAlignment="1">
      <alignment vertical="center"/>
    </xf>
    <xf numFmtId="0" fontId="37" fillId="0" borderId="28" xfId="0" applyFont="1" applyBorder="1" applyAlignment="1">
      <alignment vertical="center"/>
    </xf>
    <xf numFmtId="0" fontId="37" fillId="30" borderId="49" xfId="0" applyFont="1" applyFill="1" applyBorder="1" applyAlignment="1">
      <alignment vertical="center"/>
    </xf>
    <xf numFmtId="0" fontId="37" fillId="0" borderId="26" xfId="0" applyFont="1" applyBorder="1" applyAlignment="1">
      <alignment vertical="center"/>
    </xf>
    <xf numFmtId="0" fontId="37" fillId="0" borderId="31" xfId="0" applyFont="1" applyBorder="1" applyAlignment="1">
      <alignment vertical="center"/>
    </xf>
    <xf numFmtId="0" fontId="37" fillId="0" borderId="102" xfId="0" applyFont="1" applyBorder="1">
      <alignment vertical="center"/>
    </xf>
    <xf numFmtId="0" fontId="37" fillId="0" borderId="93" xfId="0" applyFont="1" applyBorder="1" applyAlignment="1">
      <alignment vertical="center" shrinkToFit="1"/>
    </xf>
    <xf numFmtId="0" fontId="37" fillId="0" borderId="0" xfId="0" applyFont="1" applyAlignment="1">
      <alignment horizontal="center" vertical="center" wrapText="1"/>
    </xf>
    <xf numFmtId="0" fontId="37" fillId="0" borderId="0" xfId="0" applyFont="1" applyAlignment="1">
      <alignment horizontal="right" vertical="top" wrapText="1"/>
    </xf>
    <xf numFmtId="0" fontId="37" fillId="0" borderId="102" xfId="0" applyFont="1" applyBorder="1" applyAlignment="1">
      <alignment horizontal="center" vertical="center"/>
    </xf>
    <xf numFmtId="0" fontId="37" fillId="30" borderId="122" xfId="0" applyFont="1" applyFill="1" applyBorder="1" applyAlignment="1">
      <alignment horizontal="center" vertical="center"/>
    </xf>
    <xf numFmtId="0" fontId="37" fillId="30" borderId="123" xfId="0" applyFont="1" applyFill="1" applyBorder="1" applyAlignment="1">
      <alignment horizontal="center" vertical="center"/>
    </xf>
    <xf numFmtId="0" fontId="37" fillId="30" borderId="124" xfId="0" applyFont="1" applyFill="1" applyBorder="1" applyAlignment="1">
      <alignment horizontal="center" vertical="center"/>
    </xf>
    <xf numFmtId="0" fontId="37" fillId="30" borderId="97" xfId="0" applyFont="1" applyFill="1" applyBorder="1" applyAlignment="1">
      <alignment vertical="center"/>
    </xf>
    <xf numFmtId="0" fontId="37" fillId="30" borderId="97" xfId="0" applyFont="1" applyFill="1" applyBorder="1" applyAlignment="1">
      <alignment vertical="center" wrapText="1"/>
    </xf>
    <xf numFmtId="176" fontId="37" fillId="30" borderId="97" xfId="0" applyNumberFormat="1" applyFont="1" applyFill="1" applyBorder="1">
      <alignment vertical="center"/>
    </xf>
    <xf numFmtId="180" fontId="37" fillId="30" borderId="22" xfId="0" applyNumberFormat="1" applyFont="1" applyFill="1" applyBorder="1">
      <alignment vertical="center"/>
    </xf>
    <xf numFmtId="0" fontId="37" fillId="30" borderId="121" xfId="0" applyFont="1" applyFill="1" applyBorder="1" applyAlignment="1">
      <alignment horizontal="center" vertical="center"/>
    </xf>
    <xf numFmtId="0" fontId="37" fillId="30" borderId="28" xfId="0" applyFont="1" applyFill="1" applyBorder="1" applyAlignment="1">
      <alignment horizontal="center" vertical="center"/>
    </xf>
    <xf numFmtId="0" fontId="37" fillId="30" borderId="30" xfId="0" applyFont="1" applyFill="1" applyBorder="1" applyAlignment="1">
      <alignment horizontal="center" vertical="center"/>
    </xf>
    <xf numFmtId="0" fontId="37" fillId="30" borderId="10" xfId="0" applyFont="1" applyFill="1" applyBorder="1" applyAlignment="1">
      <alignment vertical="center"/>
    </xf>
    <xf numFmtId="0" fontId="37" fillId="30" borderId="10" xfId="0" applyFont="1" applyFill="1" applyBorder="1" applyAlignment="1">
      <alignment vertical="center" wrapText="1"/>
    </xf>
    <xf numFmtId="176" fontId="37" fillId="30" borderId="10" xfId="0" applyNumberFormat="1" applyFont="1" applyFill="1" applyBorder="1">
      <alignment vertical="center"/>
    </xf>
    <xf numFmtId="180" fontId="37" fillId="30" borderId="23" xfId="0" applyNumberFormat="1" applyFont="1" applyFill="1" applyBorder="1">
      <alignment vertical="center"/>
    </xf>
    <xf numFmtId="0" fontId="37" fillId="30" borderId="125" xfId="0" applyFont="1" applyFill="1" applyBorder="1" applyAlignment="1">
      <alignment horizontal="center" vertical="center"/>
    </xf>
    <xf numFmtId="0" fontId="37" fillId="30" borderId="126" xfId="0" applyFont="1" applyFill="1" applyBorder="1" applyAlignment="1">
      <alignment horizontal="center" vertical="center"/>
    </xf>
    <xf numFmtId="0" fontId="37" fillId="30" borderId="127" xfId="0" applyFont="1" applyFill="1" applyBorder="1" applyAlignment="1">
      <alignment horizontal="center" vertical="center"/>
    </xf>
    <xf numFmtId="0" fontId="37" fillId="30" borderId="29" xfId="0" applyFont="1" applyFill="1" applyBorder="1" applyAlignment="1">
      <alignment vertical="center"/>
    </xf>
    <xf numFmtId="0" fontId="37" fillId="30" borderId="29" xfId="0" applyFont="1" applyFill="1" applyBorder="1" applyAlignment="1">
      <alignment vertical="center" wrapText="1"/>
    </xf>
    <xf numFmtId="176" fontId="37" fillId="30" borderId="29" xfId="0" applyNumberFormat="1" applyFont="1" applyFill="1" applyBorder="1">
      <alignment vertical="center"/>
    </xf>
    <xf numFmtId="180" fontId="37" fillId="30" borderId="27" xfId="0" applyNumberFormat="1" applyFont="1" applyFill="1" applyBorder="1">
      <alignment vertical="center"/>
    </xf>
    <xf numFmtId="0" fontId="74" fillId="0" borderId="0" xfId="0" applyFont="1" applyFill="1">
      <alignment vertical="center"/>
    </xf>
    <xf numFmtId="0" fontId="75" fillId="0" borderId="0" xfId="0" applyFont="1" applyFill="1">
      <alignment vertical="center"/>
    </xf>
    <xf numFmtId="0" fontId="75" fillId="0" borderId="0" xfId="0" applyFont="1" applyFill="1" applyBorder="1" applyAlignment="1">
      <alignment vertical="center"/>
    </xf>
    <xf numFmtId="0" fontId="75" fillId="0" borderId="0" xfId="0" applyFont="1">
      <alignment vertical="center"/>
    </xf>
    <xf numFmtId="0" fontId="77" fillId="0" borderId="0" xfId="0" applyFont="1" applyFill="1" applyAlignment="1">
      <alignment vertical="center"/>
    </xf>
    <xf numFmtId="0" fontId="77" fillId="0" borderId="0" xfId="0" applyFont="1" applyFill="1" applyAlignment="1">
      <alignment horizontal="right" vertical="center"/>
    </xf>
    <xf numFmtId="0" fontId="77" fillId="0" borderId="0" xfId="0" applyFont="1">
      <alignment vertical="center"/>
    </xf>
    <xf numFmtId="0" fontId="78" fillId="0" borderId="0" xfId="0" applyFont="1" applyFill="1">
      <alignment vertical="center"/>
    </xf>
    <xf numFmtId="0" fontId="75" fillId="0" borderId="0" xfId="0" applyFont="1" applyFill="1" applyBorder="1">
      <alignment vertical="center"/>
    </xf>
    <xf numFmtId="0" fontId="75" fillId="0" borderId="0" xfId="0" applyFont="1" applyFill="1" applyBorder="1" applyProtection="1">
      <alignment vertical="center"/>
      <protection locked="0"/>
    </xf>
    <xf numFmtId="0" fontId="75" fillId="0" borderId="0" xfId="0" applyFont="1" applyProtection="1">
      <alignment vertical="center"/>
      <protection locked="0"/>
    </xf>
    <xf numFmtId="0" fontId="76" fillId="0" borderId="78" xfId="0" applyFont="1" applyFill="1" applyBorder="1">
      <alignment vertical="center"/>
    </xf>
    <xf numFmtId="0" fontId="76" fillId="0" borderId="12" xfId="0" applyFont="1" applyFill="1" applyBorder="1">
      <alignment vertical="center"/>
    </xf>
    <xf numFmtId="0" fontId="76" fillId="0" borderId="37" xfId="0" applyFont="1" applyFill="1" applyBorder="1">
      <alignment vertical="center"/>
    </xf>
    <xf numFmtId="0" fontId="76" fillId="0" borderId="11" xfId="0" applyFont="1" applyBorder="1">
      <alignment vertical="center"/>
    </xf>
    <xf numFmtId="0" fontId="76" fillId="0" borderId="0" xfId="0" applyFont="1" applyFill="1" applyBorder="1" applyAlignment="1">
      <alignment horizontal="left" vertical="center" wrapText="1"/>
    </xf>
    <xf numFmtId="0" fontId="76" fillId="0" borderId="0" xfId="0" applyFont="1" applyAlignment="1">
      <alignment horizontal="left" vertical="center" wrapText="1"/>
    </xf>
    <xf numFmtId="0" fontId="76" fillId="0" borderId="44" xfId="0" applyFont="1" applyFill="1" applyBorder="1" applyAlignment="1">
      <alignment horizontal="left" vertical="center" wrapText="1"/>
    </xf>
    <xf numFmtId="0" fontId="76" fillId="0" borderId="45" xfId="0" applyFont="1" applyFill="1" applyBorder="1" applyAlignment="1">
      <alignment horizontal="left" vertical="center" wrapText="1"/>
    </xf>
    <xf numFmtId="0" fontId="76" fillId="0" borderId="46" xfId="0" applyFont="1" applyBorder="1" applyAlignment="1">
      <alignment horizontal="left" vertical="center" wrapText="1"/>
    </xf>
    <xf numFmtId="0" fontId="70" fillId="0" borderId="35" xfId="0" applyFont="1" applyFill="1" applyBorder="1">
      <alignment vertical="center"/>
    </xf>
    <xf numFmtId="0" fontId="76" fillId="0" borderId="38" xfId="0" applyFont="1" applyBorder="1" applyAlignment="1">
      <alignment horizontal="left" vertical="center" wrapText="1"/>
    </xf>
    <xf numFmtId="0" fontId="75" fillId="0" borderId="35" xfId="0" applyFont="1" applyFill="1" applyBorder="1">
      <alignment vertical="center"/>
    </xf>
    <xf numFmtId="0" fontId="74" fillId="0" borderId="0" xfId="0" applyFont="1" applyFill="1" applyBorder="1">
      <alignment vertical="center"/>
    </xf>
    <xf numFmtId="0" fontId="75" fillId="28" borderId="67" xfId="0" applyFont="1" applyFill="1" applyBorder="1">
      <alignment vertical="center"/>
    </xf>
    <xf numFmtId="0" fontId="70" fillId="28" borderId="55" xfId="0" applyFont="1" applyFill="1" applyBorder="1">
      <alignment vertical="center"/>
    </xf>
    <xf numFmtId="0" fontId="75" fillId="28" borderId="55" xfId="0" applyFont="1" applyFill="1" applyBorder="1">
      <alignment vertical="center"/>
    </xf>
    <xf numFmtId="0" fontId="74" fillId="28" borderId="55" xfId="0" applyFont="1" applyFill="1" applyBorder="1" applyAlignment="1">
      <alignment horizontal="center" vertical="center"/>
    </xf>
    <xf numFmtId="0" fontId="74" fillId="28" borderId="55" xfId="0" applyFont="1" applyFill="1" applyBorder="1">
      <alignment vertical="center"/>
    </xf>
    <xf numFmtId="0" fontId="74" fillId="28" borderId="98" xfId="0" applyFont="1" applyFill="1" applyBorder="1">
      <alignment vertical="center"/>
    </xf>
    <xf numFmtId="0" fontId="75" fillId="25" borderId="67" xfId="0" applyFont="1" applyFill="1" applyBorder="1">
      <alignment vertical="center"/>
    </xf>
    <xf numFmtId="0" fontId="70" fillId="25" borderId="55" xfId="0" applyFont="1" applyFill="1" applyBorder="1">
      <alignment vertical="center"/>
    </xf>
    <xf numFmtId="0" fontId="75" fillId="25" borderId="55" xfId="0" applyFont="1" applyFill="1" applyBorder="1">
      <alignment vertical="center"/>
    </xf>
    <xf numFmtId="0" fontId="74" fillId="25" borderId="55" xfId="0" applyFont="1" applyFill="1" applyBorder="1">
      <alignment vertical="center"/>
    </xf>
    <xf numFmtId="0" fontId="75" fillId="25" borderId="98" xfId="0" applyFont="1" applyFill="1" applyBorder="1">
      <alignment vertical="center"/>
    </xf>
    <xf numFmtId="0" fontId="75" fillId="0" borderId="38" xfId="0" applyFont="1" applyBorder="1">
      <alignment vertical="center"/>
    </xf>
    <xf numFmtId="0" fontId="75" fillId="0" borderId="39" xfId="0" applyFont="1" applyFill="1" applyBorder="1">
      <alignment vertical="center"/>
    </xf>
    <xf numFmtId="0" fontId="75" fillId="0" borderId="106" xfId="0" applyFont="1" applyFill="1" applyBorder="1">
      <alignment vertical="center"/>
    </xf>
    <xf numFmtId="0" fontId="75" fillId="0" borderId="107" xfId="0" applyFont="1" applyBorder="1">
      <alignment vertical="center"/>
    </xf>
    <xf numFmtId="49" fontId="78" fillId="0" borderId="0" xfId="0" applyNumberFormat="1" applyFont="1" applyFill="1">
      <alignment vertical="center"/>
    </xf>
    <xf numFmtId="0" fontId="75" fillId="0" borderId="0" xfId="0" applyFont="1" applyFill="1" applyAlignment="1">
      <alignment vertical="center"/>
    </xf>
    <xf numFmtId="49" fontId="75" fillId="0" borderId="0" xfId="0" applyNumberFormat="1" applyFont="1" applyFill="1">
      <alignment vertical="center"/>
    </xf>
    <xf numFmtId="0" fontId="79" fillId="0" borderId="0" xfId="0" applyFont="1" applyFill="1">
      <alignment vertical="center"/>
    </xf>
    <xf numFmtId="0" fontId="76" fillId="0" borderId="0" xfId="0" applyFont="1" applyFill="1">
      <alignment vertical="center"/>
    </xf>
    <xf numFmtId="0" fontId="76" fillId="0" borderId="37" xfId="0" applyFont="1" applyFill="1" applyBorder="1" applyAlignment="1">
      <alignment vertical="center"/>
    </xf>
    <xf numFmtId="0" fontId="74" fillId="0" borderId="37" xfId="0" applyFont="1" applyBorder="1" applyAlignment="1">
      <alignment vertical="center"/>
    </xf>
    <xf numFmtId="0" fontId="76" fillId="0" borderId="11" xfId="0" applyFont="1" applyFill="1" applyBorder="1" applyAlignment="1">
      <alignment vertical="center"/>
    </xf>
    <xf numFmtId="0" fontId="76" fillId="0" borderId="12" xfId="0" applyFont="1" applyFill="1" applyBorder="1" applyAlignment="1">
      <alignment vertical="center"/>
    </xf>
    <xf numFmtId="0" fontId="75" fillId="0" borderId="37" xfId="0" applyFont="1" applyBorder="1" applyAlignment="1">
      <alignment vertical="center"/>
    </xf>
    <xf numFmtId="0" fontId="76" fillId="0" borderId="19" xfId="0" applyFont="1" applyFill="1" applyBorder="1" applyAlignment="1">
      <alignment vertical="center"/>
    </xf>
    <xf numFmtId="0" fontId="76" fillId="0" borderId="37" xfId="0" applyFont="1" applyBorder="1" applyAlignment="1">
      <alignment vertical="center"/>
    </xf>
    <xf numFmtId="0" fontId="76" fillId="0" borderId="14" xfId="0" applyFont="1" applyBorder="1" applyAlignment="1">
      <alignment horizontal="center" vertical="center"/>
    </xf>
    <xf numFmtId="0" fontId="76" fillId="26" borderId="37" xfId="0" applyFont="1" applyFill="1" applyBorder="1" applyAlignment="1">
      <alignment vertical="center"/>
    </xf>
    <xf numFmtId="0" fontId="75" fillId="0" borderId="18" xfId="0" applyFont="1" applyFill="1" applyBorder="1">
      <alignment vertical="center"/>
    </xf>
    <xf numFmtId="176" fontId="77" fillId="26" borderId="37" xfId="0" applyNumberFormat="1" applyFont="1" applyFill="1" applyBorder="1" applyAlignment="1">
      <alignment vertical="center"/>
    </xf>
    <xf numFmtId="0" fontId="80" fillId="26" borderId="37" xfId="0" applyNumberFormat="1" applyFont="1" applyFill="1" applyBorder="1" applyAlignment="1">
      <alignment horizontal="right" vertical="center"/>
    </xf>
    <xf numFmtId="0" fontId="75" fillId="0" borderId="33" xfId="0" applyFont="1" applyFill="1" applyBorder="1">
      <alignment vertical="center"/>
    </xf>
    <xf numFmtId="0" fontId="76" fillId="0" borderId="33" xfId="0" applyFont="1" applyBorder="1" applyAlignment="1">
      <alignment horizontal="center" vertical="center"/>
    </xf>
    <xf numFmtId="0" fontId="75" fillId="0" borderId="33" xfId="0" applyFont="1" applyBorder="1" applyAlignment="1">
      <alignment horizontal="center" vertical="center"/>
    </xf>
    <xf numFmtId="0" fontId="81" fillId="0" borderId="75" xfId="0" applyFont="1" applyFill="1" applyBorder="1" applyAlignment="1">
      <alignment vertical="center"/>
    </xf>
    <xf numFmtId="0" fontId="81" fillId="0" borderId="75" xfId="0" applyFont="1" applyBorder="1" applyAlignment="1">
      <alignment vertical="center" shrinkToFit="1"/>
    </xf>
    <xf numFmtId="0" fontId="81" fillId="0" borderId="0" xfId="0" applyFont="1" applyFill="1" applyBorder="1" applyAlignment="1">
      <alignment vertical="center"/>
    </xf>
    <xf numFmtId="0" fontId="81" fillId="0" borderId="0" xfId="0" applyFont="1" applyBorder="1" applyAlignment="1">
      <alignment vertical="center" shrinkToFit="1"/>
    </xf>
    <xf numFmtId="0" fontId="81" fillId="0" borderId="0" xfId="0" applyFont="1" applyFill="1" applyBorder="1">
      <alignment vertical="center"/>
    </xf>
    <xf numFmtId="176" fontId="81" fillId="0" borderId="0" xfId="0" applyNumberFormat="1" applyFont="1" applyFill="1" applyBorder="1" applyAlignment="1" applyProtection="1">
      <alignment vertical="center"/>
      <protection locked="0"/>
    </xf>
    <xf numFmtId="0" fontId="81" fillId="0" borderId="0" xfId="0" applyFont="1" applyFill="1" applyBorder="1" applyAlignment="1" applyProtection="1">
      <alignment vertical="center"/>
      <protection locked="0"/>
    </xf>
    <xf numFmtId="0" fontId="75" fillId="0" borderId="17" xfId="0" applyFont="1" applyBorder="1" applyAlignment="1">
      <alignment horizontal="center" vertical="center"/>
    </xf>
    <xf numFmtId="0" fontId="81" fillId="0" borderId="17" xfId="0" applyFont="1" applyFill="1" applyBorder="1" applyAlignment="1">
      <alignment horizontal="center" vertical="center" textRotation="255"/>
    </xf>
    <xf numFmtId="0" fontId="81" fillId="0" borderId="18" xfId="0" applyFont="1" applyFill="1" applyBorder="1" applyAlignment="1">
      <alignment vertical="center"/>
    </xf>
    <xf numFmtId="0" fontId="81" fillId="0" borderId="18" xfId="0" applyFont="1" applyBorder="1" applyAlignment="1">
      <alignment vertical="center" shrinkToFit="1"/>
    </xf>
    <xf numFmtId="0" fontId="76" fillId="0" borderId="26" xfId="0" applyFont="1" applyFill="1" applyBorder="1">
      <alignment vertical="center"/>
    </xf>
    <xf numFmtId="0" fontId="76" fillId="0" borderId="31" xfId="0" applyFont="1" applyFill="1" applyBorder="1">
      <alignment vertical="center"/>
    </xf>
    <xf numFmtId="0" fontId="76" fillId="0" borderId="32" xfId="0" applyFont="1" applyBorder="1">
      <alignment vertical="center"/>
    </xf>
    <xf numFmtId="0" fontId="84" fillId="0" borderId="21" xfId="0" applyFont="1" applyFill="1" applyBorder="1" applyAlignment="1">
      <alignment vertical="center"/>
    </xf>
    <xf numFmtId="0" fontId="76" fillId="0" borderId="21" xfId="0" applyFont="1" applyFill="1" applyBorder="1" applyAlignment="1"/>
    <xf numFmtId="0" fontId="76" fillId="0" borderId="0" xfId="0" applyFont="1" applyFill="1" applyBorder="1" applyAlignment="1"/>
    <xf numFmtId="0" fontId="76" fillId="0" borderId="0" xfId="0" applyFont="1" applyAlignment="1"/>
    <xf numFmtId="0" fontId="79" fillId="0" borderId="0" xfId="0" applyFont="1" applyFill="1" applyBorder="1" applyAlignment="1">
      <alignment vertical="center"/>
    </xf>
    <xf numFmtId="0" fontId="79" fillId="0" borderId="0" xfId="0" applyFont="1" applyFill="1" applyBorder="1" applyAlignment="1"/>
    <xf numFmtId="0" fontId="79" fillId="0" borderId="0" xfId="0" applyFont="1" applyAlignment="1"/>
    <xf numFmtId="0" fontId="79" fillId="0" borderId="0" xfId="0" applyFont="1" applyFill="1" applyAlignment="1">
      <alignment horizontal="right" vertical="top"/>
    </xf>
    <xf numFmtId="0" fontId="79" fillId="0" borderId="0" xfId="0" applyFont="1" applyFill="1" applyBorder="1" applyAlignment="1">
      <alignment horizontal="left" vertical="top" wrapText="1"/>
    </xf>
    <xf numFmtId="0" fontId="79" fillId="0" borderId="0" xfId="0" applyFont="1" applyAlignment="1">
      <alignment horizontal="left" vertical="top" wrapText="1"/>
    </xf>
    <xf numFmtId="0" fontId="75" fillId="0" borderId="18" xfId="0" applyFont="1" applyFill="1" applyBorder="1" applyAlignment="1">
      <alignment vertical="center"/>
    </xf>
    <xf numFmtId="0" fontId="76" fillId="26" borderId="11" xfId="0" applyFont="1" applyFill="1" applyBorder="1" applyAlignment="1">
      <alignment vertical="center"/>
    </xf>
    <xf numFmtId="0" fontId="76" fillId="26" borderId="21" xfId="0" applyFont="1" applyFill="1" applyBorder="1" applyAlignment="1">
      <alignment vertical="center"/>
    </xf>
    <xf numFmtId="0" fontId="76" fillId="26" borderId="15" xfId="0" applyFont="1" applyFill="1" applyBorder="1">
      <alignment vertical="center"/>
    </xf>
    <xf numFmtId="0" fontId="76" fillId="0" borderId="14" xfId="0" applyFont="1" applyFill="1" applyBorder="1" applyAlignment="1">
      <alignment vertical="center"/>
    </xf>
    <xf numFmtId="0" fontId="76" fillId="26" borderId="18" xfId="0" applyFont="1" applyFill="1" applyBorder="1" applyAlignment="1">
      <alignment vertical="center"/>
    </xf>
    <xf numFmtId="0" fontId="76" fillId="26" borderId="0" xfId="0" applyFont="1" applyFill="1" applyBorder="1" applyAlignment="1">
      <alignment vertical="center"/>
    </xf>
    <xf numFmtId="0" fontId="76" fillId="26" borderId="16" xfId="0" applyFont="1" applyFill="1" applyBorder="1">
      <alignment vertical="center"/>
    </xf>
    <xf numFmtId="0" fontId="76" fillId="0" borderId="33" xfId="0" applyFont="1" applyFill="1" applyBorder="1" applyAlignment="1">
      <alignment vertical="center"/>
    </xf>
    <xf numFmtId="0" fontId="76" fillId="0" borderId="18" xfId="0" applyFont="1" applyFill="1" applyBorder="1" applyAlignment="1">
      <alignment vertical="center"/>
    </xf>
    <xf numFmtId="0" fontId="76" fillId="0" borderId="18" xfId="0" applyFont="1" applyFill="1" applyBorder="1" applyAlignment="1" applyProtection="1">
      <alignment horizontal="center" vertical="center"/>
      <protection locked="0"/>
    </xf>
    <xf numFmtId="0" fontId="76" fillId="0" borderId="18" xfId="0" applyFont="1" applyFill="1" applyBorder="1" applyAlignment="1" applyProtection="1">
      <alignment vertical="center"/>
      <protection locked="0"/>
    </xf>
    <xf numFmtId="0" fontId="76" fillId="0" borderId="0" xfId="0" applyFont="1" applyFill="1" applyBorder="1" applyAlignment="1">
      <alignment vertical="center"/>
    </xf>
    <xf numFmtId="0" fontId="76" fillId="0" borderId="0" xfId="0" applyFont="1" applyFill="1" applyBorder="1" applyAlignment="1">
      <alignment horizontal="center" vertical="center"/>
    </xf>
    <xf numFmtId="0" fontId="81" fillId="0" borderId="14" xfId="0" applyFont="1" applyFill="1" applyBorder="1" applyAlignment="1">
      <alignment vertical="center"/>
    </xf>
    <xf numFmtId="0" fontId="81" fillId="0" borderId="21" xfId="0" applyFont="1" applyBorder="1" applyAlignment="1">
      <alignment vertical="center"/>
    </xf>
    <xf numFmtId="0" fontId="81" fillId="0" borderId="92" xfId="0" applyFont="1" applyFill="1" applyBorder="1" applyAlignment="1">
      <alignment vertical="center"/>
    </xf>
    <xf numFmtId="0" fontId="81" fillId="0" borderId="0" xfId="0" applyFont="1" applyFill="1">
      <alignment vertical="center"/>
    </xf>
    <xf numFmtId="0" fontId="81" fillId="0" borderId="33" xfId="0" applyFont="1" applyFill="1" applyBorder="1" applyAlignment="1">
      <alignment vertical="center"/>
    </xf>
    <xf numFmtId="0" fontId="81" fillId="0" borderId="33" xfId="0" applyFont="1" applyFill="1" applyBorder="1" applyAlignment="1">
      <alignment vertical="center" shrinkToFit="1"/>
    </xf>
    <xf numFmtId="0" fontId="81" fillId="0" borderId="17" xfId="0" applyFont="1" applyFill="1" applyBorder="1" applyAlignment="1">
      <alignment vertical="center" shrinkToFit="1"/>
    </xf>
    <xf numFmtId="0" fontId="76" fillId="26" borderId="14" xfId="0" applyFont="1" applyFill="1" applyBorder="1" applyAlignment="1">
      <alignment vertical="center"/>
    </xf>
    <xf numFmtId="0" fontId="75" fillId="26" borderId="21" xfId="0" applyFont="1" applyFill="1" applyBorder="1" applyAlignment="1">
      <alignment vertical="center"/>
    </xf>
    <xf numFmtId="0" fontId="76" fillId="26" borderId="21" xfId="0" applyFont="1" applyFill="1" applyBorder="1" applyAlignment="1" applyProtection="1">
      <alignment horizontal="center" vertical="center"/>
      <protection locked="0"/>
    </xf>
    <xf numFmtId="0" fontId="79" fillId="26" borderId="15" xfId="0" applyFont="1" applyFill="1" applyBorder="1" applyAlignment="1">
      <alignment vertical="center"/>
    </xf>
    <xf numFmtId="0" fontId="74" fillId="26" borderId="144" xfId="0" applyFont="1" applyFill="1" applyBorder="1" applyAlignment="1">
      <alignment vertical="center"/>
    </xf>
    <xf numFmtId="0" fontId="74" fillId="0" borderId="144" xfId="0" applyFont="1" applyBorder="1" applyAlignment="1">
      <alignment vertical="center"/>
    </xf>
    <xf numFmtId="0" fontId="74" fillId="26" borderId="145" xfId="0" applyFont="1" applyFill="1" applyBorder="1">
      <alignment vertical="center"/>
    </xf>
    <xf numFmtId="0" fontId="74" fillId="26" borderId="72" xfId="0" applyFont="1" applyFill="1" applyBorder="1" applyAlignment="1">
      <alignment vertical="center"/>
    </xf>
    <xf numFmtId="0" fontId="74" fillId="26" borderId="55" xfId="0" applyFont="1" applyFill="1" applyBorder="1" applyAlignment="1">
      <alignment vertical="center"/>
    </xf>
    <xf numFmtId="0" fontId="76" fillId="26" borderId="55" xfId="0" applyFont="1" applyFill="1" applyBorder="1" applyAlignment="1">
      <alignment vertical="center"/>
    </xf>
    <xf numFmtId="0" fontId="76" fillId="26" borderId="58" xfId="0" applyFont="1" applyFill="1" applyBorder="1" applyAlignment="1">
      <alignment vertical="center"/>
    </xf>
    <xf numFmtId="0" fontId="74" fillId="26" borderId="143" xfId="0" applyFont="1" applyFill="1" applyBorder="1" applyAlignment="1">
      <alignment vertical="center"/>
    </xf>
    <xf numFmtId="0" fontId="74" fillId="0" borderId="143" xfId="0" applyFont="1" applyBorder="1" applyAlignment="1">
      <alignment vertical="center"/>
    </xf>
    <xf numFmtId="0" fontId="74" fillId="26" borderId="146" xfId="0" applyFont="1" applyFill="1" applyBorder="1">
      <alignment vertical="center"/>
    </xf>
    <xf numFmtId="0" fontId="74" fillId="26" borderId="100" xfId="0" applyFont="1" applyFill="1" applyBorder="1" applyAlignment="1">
      <alignment vertical="center"/>
    </xf>
    <xf numFmtId="0" fontId="74" fillId="26" borderId="78" xfId="0" applyFont="1" applyFill="1" applyBorder="1" applyAlignment="1">
      <alignment vertical="center"/>
    </xf>
    <xf numFmtId="0" fontId="76" fillId="26" borderId="78" xfId="0" applyFont="1" applyFill="1" applyBorder="1" applyAlignment="1">
      <alignment vertical="center"/>
    </xf>
    <xf numFmtId="0" fontId="74" fillId="26" borderId="0" xfId="0" applyFont="1" applyFill="1" applyBorder="1" applyAlignment="1">
      <alignment vertical="center"/>
    </xf>
    <xf numFmtId="0" fontId="75" fillId="25" borderId="74" xfId="0" applyFont="1" applyFill="1" applyBorder="1">
      <alignment vertical="center"/>
    </xf>
    <xf numFmtId="0" fontId="74" fillId="26" borderId="75" xfId="0" applyFont="1" applyFill="1" applyBorder="1" applyAlignment="1">
      <alignment vertical="center"/>
    </xf>
    <xf numFmtId="0" fontId="76" fillId="26" borderId="75" xfId="0" applyFont="1" applyFill="1" applyBorder="1" applyAlignment="1">
      <alignment vertical="center"/>
    </xf>
    <xf numFmtId="0" fontId="74" fillId="26" borderId="16" xfId="0" applyFont="1" applyFill="1" applyBorder="1" applyAlignment="1">
      <alignment vertical="center"/>
    </xf>
    <xf numFmtId="0" fontId="79" fillId="0" borderId="77" xfId="0" applyFont="1" applyFill="1" applyBorder="1">
      <alignment vertical="center"/>
    </xf>
    <xf numFmtId="176" fontId="79" fillId="26" borderId="78" xfId="0" applyNumberFormat="1" applyFont="1" applyFill="1" applyBorder="1" applyAlignment="1">
      <alignment vertical="center"/>
    </xf>
    <xf numFmtId="0" fontId="79" fillId="26" borderId="78" xfId="0" applyFont="1" applyFill="1" applyBorder="1" applyAlignment="1">
      <alignment vertical="center"/>
    </xf>
    <xf numFmtId="176" fontId="79" fillId="26" borderId="33" xfId="0" applyNumberFormat="1" applyFont="1" applyFill="1" applyBorder="1" applyAlignment="1">
      <alignment vertical="center"/>
    </xf>
    <xf numFmtId="176" fontId="79" fillId="26" borderId="0" xfId="0" applyNumberFormat="1" applyFont="1" applyFill="1" applyBorder="1" applyAlignment="1">
      <alignment vertical="center"/>
    </xf>
    <xf numFmtId="0" fontId="79" fillId="26" borderId="16" xfId="0" applyFont="1" applyFill="1" applyBorder="1" applyAlignment="1">
      <alignment vertical="center"/>
    </xf>
    <xf numFmtId="0" fontId="74" fillId="26" borderId="83" xfId="0" applyFont="1" applyFill="1" applyBorder="1" applyAlignment="1">
      <alignment vertical="center"/>
    </xf>
    <xf numFmtId="176" fontId="79" fillId="26" borderId="100" xfId="0" applyNumberFormat="1" applyFont="1" applyFill="1" applyBorder="1" applyAlignment="1">
      <alignment vertical="center"/>
    </xf>
    <xf numFmtId="0" fontId="79" fillId="26" borderId="84" xfId="0" applyFont="1" applyFill="1" applyBorder="1" applyAlignment="1">
      <alignment vertical="center"/>
    </xf>
    <xf numFmtId="0" fontId="75" fillId="25" borderId="41" xfId="0" applyFont="1" applyFill="1" applyBorder="1">
      <alignment vertical="center"/>
    </xf>
    <xf numFmtId="0" fontId="74" fillId="26" borderId="16" xfId="0" applyFont="1" applyFill="1" applyBorder="1">
      <alignment vertical="center"/>
    </xf>
    <xf numFmtId="0" fontId="76" fillId="0" borderId="102" xfId="0" applyFont="1" applyFill="1" applyBorder="1" applyAlignment="1">
      <alignment horizontal="center" vertical="center"/>
    </xf>
    <xf numFmtId="0" fontId="79" fillId="26" borderId="0" xfId="0" applyFont="1" applyFill="1" applyBorder="1" applyAlignment="1">
      <alignment vertical="center"/>
    </xf>
    <xf numFmtId="0" fontId="79" fillId="26" borderId="84" xfId="0" applyFont="1" applyFill="1" applyBorder="1">
      <alignment vertical="center"/>
    </xf>
    <xf numFmtId="0" fontId="74" fillId="0" borderId="0" xfId="0" applyFont="1" applyFill="1" applyBorder="1" applyAlignment="1">
      <alignment vertical="center"/>
    </xf>
    <xf numFmtId="0" fontId="74" fillId="0" borderId="16" xfId="0" applyFont="1" applyBorder="1">
      <alignment vertical="center"/>
    </xf>
    <xf numFmtId="0" fontId="79" fillId="0" borderId="42" xfId="0" applyFont="1" applyFill="1" applyBorder="1">
      <alignment vertical="center"/>
    </xf>
    <xf numFmtId="176" fontId="79" fillId="26" borderId="18" xfId="0" applyNumberFormat="1" applyFont="1" applyFill="1" applyBorder="1" applyAlignment="1">
      <alignment vertical="center"/>
    </xf>
    <xf numFmtId="0" fontId="79" fillId="26" borderId="18" xfId="0" applyFont="1" applyFill="1" applyBorder="1" applyAlignment="1">
      <alignment vertical="center"/>
    </xf>
    <xf numFmtId="176" fontId="79" fillId="26" borderId="17" xfId="0" applyNumberFormat="1" applyFont="1" applyFill="1" applyBorder="1" applyAlignment="1">
      <alignment vertical="center"/>
    </xf>
    <xf numFmtId="0" fontId="79" fillId="26" borderId="19" xfId="0" applyFont="1" applyFill="1" applyBorder="1" applyAlignment="1">
      <alignment vertical="center"/>
    </xf>
    <xf numFmtId="0" fontId="79" fillId="26" borderId="19" xfId="0" applyFont="1" applyFill="1" applyBorder="1">
      <alignment vertical="center"/>
    </xf>
    <xf numFmtId="0" fontId="75" fillId="0" borderId="102" xfId="0" applyFont="1" applyBorder="1" applyAlignment="1">
      <alignment horizontal="left" vertical="center"/>
    </xf>
    <xf numFmtId="0" fontId="74" fillId="26" borderId="14" xfId="0" applyFont="1" applyFill="1" applyBorder="1" applyAlignment="1">
      <alignment vertical="center"/>
    </xf>
    <xf numFmtId="0" fontId="74" fillId="26" borderId="21" xfId="0" applyFont="1" applyFill="1" applyBorder="1" applyAlignment="1">
      <alignment vertical="center"/>
    </xf>
    <xf numFmtId="176" fontId="87" fillId="26" borderId="40" xfId="0" applyNumberFormat="1" applyFont="1" applyFill="1" applyBorder="1" applyAlignment="1" applyProtection="1">
      <alignment vertical="center"/>
      <protection locked="0"/>
    </xf>
    <xf numFmtId="0" fontId="74" fillId="0" borderId="21" xfId="0" applyFont="1" applyFill="1" applyBorder="1" applyAlignment="1">
      <alignment vertical="center"/>
    </xf>
    <xf numFmtId="0" fontId="76" fillId="0" borderId="21" xfId="0" applyFont="1" applyFill="1" applyBorder="1" applyAlignment="1">
      <alignment vertical="center"/>
    </xf>
    <xf numFmtId="0" fontId="87" fillId="0" borderId="21" xfId="0" applyFont="1" applyFill="1" applyBorder="1" applyAlignment="1" applyProtection="1">
      <alignment vertical="center"/>
      <protection locked="0"/>
    </xf>
    <xf numFmtId="0" fontId="76" fillId="0" borderId="21" xfId="0" applyFont="1" applyFill="1" applyBorder="1" applyAlignment="1">
      <alignment horizontal="center" vertical="center"/>
    </xf>
    <xf numFmtId="0" fontId="76" fillId="0" borderId="15" xfId="0" applyFont="1" applyBorder="1" applyAlignment="1">
      <alignment horizontal="center" vertical="center"/>
    </xf>
    <xf numFmtId="0" fontId="75" fillId="0" borderId="33" xfId="0" applyFont="1" applyBorder="1" applyAlignment="1">
      <alignment horizontal="left" vertical="center"/>
    </xf>
    <xf numFmtId="0" fontId="74" fillId="26" borderId="33" xfId="0" applyFont="1" applyFill="1" applyBorder="1" applyAlignment="1">
      <alignment vertical="center"/>
    </xf>
    <xf numFmtId="0" fontId="79" fillId="26" borderId="0" xfId="0" applyFont="1" applyFill="1" applyBorder="1" applyAlignment="1" applyProtection="1">
      <alignment vertical="center"/>
      <protection locked="0"/>
    </xf>
    <xf numFmtId="0" fontId="79" fillId="26" borderId="0" xfId="0" applyFont="1" applyFill="1" applyBorder="1" applyAlignment="1" applyProtection="1">
      <alignment vertical="center" wrapText="1"/>
      <protection locked="0"/>
    </xf>
    <xf numFmtId="0" fontId="76" fillId="0" borderId="16" xfId="0" applyFont="1" applyFill="1" applyBorder="1" applyAlignment="1">
      <alignment horizontal="center" vertical="center"/>
    </xf>
    <xf numFmtId="0" fontId="74" fillId="25" borderId="0" xfId="0" applyFont="1" applyFill="1" applyBorder="1" applyAlignment="1" applyProtection="1">
      <alignment vertical="center"/>
      <protection locked="0"/>
    </xf>
    <xf numFmtId="0" fontId="76" fillId="26" borderId="0" xfId="0" applyFont="1" applyFill="1" applyBorder="1" applyAlignment="1" applyProtection="1">
      <alignment vertical="center"/>
      <protection locked="0"/>
    </xf>
    <xf numFmtId="0" fontId="74" fillId="25" borderId="0" xfId="0" applyFont="1" applyFill="1" applyBorder="1" applyAlignment="1" applyProtection="1">
      <alignment vertical="top"/>
      <protection locked="0"/>
    </xf>
    <xf numFmtId="0" fontId="74" fillId="26" borderId="0" xfId="0" applyFont="1" applyFill="1" applyBorder="1" applyAlignment="1" applyProtection="1">
      <alignment vertical="top"/>
      <protection locked="0"/>
    </xf>
    <xf numFmtId="0" fontId="75" fillId="0" borderId="17" xfId="0" applyFont="1" applyBorder="1" applyAlignment="1">
      <alignment horizontal="left" vertical="center"/>
    </xf>
    <xf numFmtId="0" fontId="74" fillId="26" borderId="17" xfId="0" applyFont="1" applyFill="1" applyBorder="1" applyAlignment="1">
      <alignment vertical="center"/>
    </xf>
    <xf numFmtId="0" fontId="74" fillId="25" borderId="18" xfId="0" applyFont="1" applyFill="1" applyBorder="1" applyAlignment="1" applyProtection="1">
      <alignment vertical="top"/>
      <protection locked="0"/>
    </xf>
    <xf numFmtId="0" fontId="79" fillId="26" borderId="18" xfId="0" applyFont="1" applyFill="1" applyBorder="1" applyAlignment="1" applyProtection="1">
      <alignment vertical="center"/>
      <protection locked="0"/>
    </xf>
    <xf numFmtId="0" fontId="74" fillId="26" borderId="18" xfId="0" applyFont="1" applyFill="1" applyBorder="1" applyAlignment="1" applyProtection="1">
      <alignment vertical="top"/>
      <protection locked="0"/>
    </xf>
    <xf numFmtId="0" fontId="74" fillId="26" borderId="16" xfId="0" applyFont="1" applyFill="1" applyBorder="1" applyAlignment="1" applyProtection="1">
      <alignment vertical="center"/>
      <protection locked="0"/>
    </xf>
    <xf numFmtId="0" fontId="76" fillId="0" borderId="37" xfId="0" applyFont="1" applyFill="1" applyBorder="1" applyAlignment="1">
      <alignment horizontal="left" vertical="center"/>
    </xf>
    <xf numFmtId="0" fontId="76" fillId="0" borderId="21" xfId="0" applyFont="1" applyFill="1" applyBorder="1" applyAlignment="1">
      <alignment horizontal="left" vertical="center"/>
    </xf>
    <xf numFmtId="0" fontId="76" fillId="0" borderId="71" xfId="0" applyFont="1" applyFill="1" applyBorder="1" applyAlignment="1">
      <alignment horizontal="left" vertical="center"/>
    </xf>
    <xf numFmtId="0" fontId="76" fillId="0" borderId="32" xfId="0" applyFont="1" applyFill="1" applyBorder="1">
      <alignment vertical="center"/>
    </xf>
    <xf numFmtId="0" fontId="79" fillId="0" borderId="21" xfId="0" applyFont="1" applyFill="1" applyBorder="1" applyAlignment="1">
      <alignment vertical="center"/>
    </xf>
    <xf numFmtId="0" fontId="79" fillId="0" borderId="21" xfId="0" applyFont="1" applyFill="1" applyBorder="1" applyAlignment="1"/>
    <xf numFmtId="0" fontId="79" fillId="0" borderId="0" xfId="0" applyFont="1" applyFill="1" applyBorder="1" applyAlignment="1">
      <alignment horizontal="right" vertical="center"/>
    </xf>
    <xf numFmtId="0" fontId="79" fillId="0" borderId="0" xfId="0" applyFont="1" applyFill="1" applyBorder="1" applyAlignment="1">
      <alignment horizontal="right" vertical="top"/>
    </xf>
    <xf numFmtId="0" fontId="76" fillId="0" borderId="0" xfId="0" applyFont="1" applyFill="1" applyBorder="1">
      <alignment vertical="center"/>
    </xf>
    <xf numFmtId="0" fontId="76" fillId="0" borderId="0" xfId="0" applyFont="1" applyFill="1" applyBorder="1" applyAlignment="1">
      <alignment horizontal="left" vertical="center"/>
    </xf>
    <xf numFmtId="0" fontId="76" fillId="0" borderId="0" xfId="0" applyFont="1" applyFill="1" applyBorder="1" applyAlignment="1" applyProtection="1">
      <alignment horizontal="center" vertical="center"/>
      <protection locked="0"/>
    </xf>
    <xf numFmtId="0" fontId="76" fillId="0" borderId="0" xfId="0" applyFont="1">
      <alignment vertical="center"/>
    </xf>
    <xf numFmtId="0" fontId="70" fillId="0" borderId="0" xfId="0" applyFont="1" applyFill="1" applyBorder="1" applyAlignment="1">
      <alignment vertical="center"/>
    </xf>
    <xf numFmtId="0" fontId="74" fillId="0" borderId="0" xfId="0" applyFont="1" applyFill="1" applyBorder="1" applyAlignment="1">
      <alignment vertical="center" wrapText="1"/>
    </xf>
    <xf numFmtId="0" fontId="74" fillId="0" borderId="0" xfId="0" applyFont="1" applyAlignment="1">
      <alignment vertical="center" wrapText="1"/>
    </xf>
    <xf numFmtId="0" fontId="88" fillId="0" borderId="18" xfId="0" applyFont="1" applyFill="1" applyBorder="1" applyAlignment="1">
      <alignment vertical="center"/>
    </xf>
    <xf numFmtId="0" fontId="74" fillId="0" borderId="18" xfId="0" applyFont="1" applyFill="1" applyBorder="1" applyAlignment="1">
      <alignment vertical="center"/>
    </xf>
    <xf numFmtId="0" fontId="74" fillId="0" borderId="18" xfId="0" applyFont="1" applyFill="1" applyBorder="1" applyAlignment="1">
      <alignment vertical="center" wrapText="1"/>
    </xf>
    <xf numFmtId="0" fontId="74" fillId="28" borderId="0" xfId="0" applyFont="1" applyFill="1" applyBorder="1" applyAlignment="1">
      <alignment vertical="center" wrapText="1"/>
    </xf>
    <xf numFmtId="0" fontId="79" fillId="28" borderId="0" xfId="0" applyFont="1" applyFill="1" applyBorder="1" applyAlignment="1">
      <alignment vertical="center"/>
    </xf>
    <xf numFmtId="0" fontId="74" fillId="28" borderId="0" xfId="0" applyFont="1" applyFill="1" applyAlignment="1">
      <alignment vertical="center" wrapText="1"/>
    </xf>
    <xf numFmtId="0" fontId="76" fillId="28" borderId="12" xfId="0" applyFont="1" applyFill="1" applyBorder="1" applyAlignment="1" applyProtection="1">
      <alignment vertical="center"/>
      <protection locked="0"/>
    </xf>
    <xf numFmtId="0" fontId="79" fillId="0" borderId="18" xfId="0" applyFont="1" applyFill="1" applyBorder="1" applyAlignment="1" applyProtection="1">
      <alignment vertical="center"/>
      <protection locked="0"/>
    </xf>
    <xf numFmtId="0" fontId="76" fillId="28" borderId="37" xfId="0" applyFont="1" applyFill="1" applyBorder="1" applyAlignment="1" applyProtection="1">
      <alignment vertical="center"/>
      <protection locked="0"/>
    </xf>
    <xf numFmtId="0" fontId="76" fillId="0" borderId="37" xfId="0" applyFont="1" applyFill="1" applyBorder="1" applyAlignment="1" applyProtection="1">
      <alignment vertical="center"/>
      <protection locked="0"/>
    </xf>
    <xf numFmtId="0" fontId="76" fillId="0" borderId="11" xfId="0" applyFont="1" applyBorder="1" applyProtection="1">
      <alignment vertical="center"/>
      <protection locked="0"/>
    </xf>
    <xf numFmtId="0" fontId="74" fillId="0" borderId="14" xfId="0" applyFont="1" applyFill="1" applyBorder="1" applyAlignment="1" applyProtection="1">
      <alignment vertical="center"/>
      <protection locked="0"/>
    </xf>
    <xf numFmtId="0" fontId="79" fillId="0" borderId="21" xfId="0" applyFont="1" applyFill="1" applyBorder="1" applyAlignment="1" applyProtection="1">
      <alignment vertical="center"/>
      <protection locked="0"/>
    </xf>
    <xf numFmtId="0" fontId="76" fillId="0" borderId="21" xfId="0" applyFont="1" applyFill="1" applyBorder="1" applyAlignment="1" applyProtection="1">
      <alignment vertical="center"/>
      <protection locked="0"/>
    </xf>
    <xf numFmtId="0" fontId="76" fillId="0" borderId="0" xfId="0" applyFont="1" applyFill="1" applyBorder="1" applyAlignment="1" applyProtection="1">
      <alignment vertical="center"/>
      <protection locked="0"/>
    </xf>
    <xf numFmtId="0" fontId="79" fillId="0" borderId="0" xfId="0" applyFont="1" applyFill="1" applyBorder="1" applyAlignment="1" applyProtection="1">
      <alignment vertical="center"/>
      <protection locked="0"/>
    </xf>
    <xf numFmtId="0" fontId="76" fillId="0" borderId="15" xfId="0" applyFont="1" applyBorder="1" applyProtection="1">
      <alignment vertical="center"/>
      <protection locked="0"/>
    </xf>
    <xf numFmtId="0" fontId="76" fillId="28" borderId="33" xfId="0" applyFont="1" applyFill="1" applyBorder="1" applyAlignment="1" applyProtection="1">
      <alignment vertical="center"/>
      <protection locked="0"/>
    </xf>
    <xf numFmtId="0" fontId="79" fillId="28" borderId="0" xfId="0" applyFont="1" applyFill="1" applyBorder="1" applyAlignment="1" applyProtection="1">
      <alignment vertical="center"/>
      <protection locked="0"/>
    </xf>
    <xf numFmtId="0" fontId="74" fillId="0" borderId="0" xfId="0" applyFont="1" applyFill="1" applyBorder="1" applyAlignment="1" applyProtection="1">
      <alignment vertical="center"/>
      <protection locked="0"/>
    </xf>
    <xf numFmtId="0" fontId="74" fillId="28" borderId="0" xfId="0" applyFont="1" applyFill="1" applyBorder="1" applyAlignment="1" applyProtection="1">
      <alignment vertical="center"/>
      <protection locked="0"/>
    </xf>
    <xf numFmtId="0" fontId="79" fillId="0" borderId="16" xfId="0" applyFont="1" applyBorder="1" applyProtection="1">
      <alignment vertical="center"/>
      <protection locked="0"/>
    </xf>
    <xf numFmtId="0" fontId="74" fillId="0" borderId="111" xfId="0" applyFont="1" applyFill="1" applyBorder="1" applyAlignment="1" applyProtection="1">
      <alignment vertical="center"/>
      <protection locked="0"/>
    </xf>
    <xf numFmtId="0" fontId="74" fillId="0" borderId="0" xfId="0" applyFont="1" applyFill="1" applyBorder="1" applyAlignment="1" applyProtection="1">
      <alignment horizontal="center" vertical="center"/>
      <protection locked="0"/>
    </xf>
    <xf numFmtId="0" fontId="74" fillId="0" borderId="16" xfId="0" applyFont="1" applyBorder="1" applyProtection="1">
      <alignment vertical="center"/>
      <protection locked="0"/>
    </xf>
    <xf numFmtId="0" fontId="79" fillId="0" borderId="33" xfId="0" applyFont="1" applyFill="1" applyBorder="1" applyAlignment="1" applyProtection="1">
      <alignment vertical="center"/>
      <protection locked="0"/>
    </xf>
    <xf numFmtId="0" fontId="74" fillId="0" borderId="16" xfId="0" applyFont="1" applyBorder="1" applyAlignment="1" applyProtection="1">
      <alignment horizontal="center" vertical="center"/>
      <protection locked="0"/>
    </xf>
    <xf numFmtId="0" fontId="76" fillId="0" borderId="16" xfId="0" applyFont="1" applyBorder="1" applyProtection="1">
      <alignment vertical="center"/>
      <protection locked="0"/>
    </xf>
    <xf numFmtId="0" fontId="74" fillId="0" borderId="17" xfId="0" applyFont="1" applyFill="1" applyBorder="1" applyAlignment="1" applyProtection="1">
      <alignment horizontal="left" vertical="center"/>
      <protection locked="0"/>
    </xf>
    <xf numFmtId="0" fontId="79" fillId="0" borderId="31" xfId="0" applyFont="1" applyFill="1" applyBorder="1" applyAlignment="1" applyProtection="1">
      <alignment horizontal="center" vertical="center"/>
      <protection locked="0"/>
    </xf>
    <xf numFmtId="0" fontId="76" fillId="0" borderId="31" xfId="0" applyFont="1" applyFill="1" applyBorder="1" applyAlignment="1" applyProtection="1">
      <alignment horizontal="center" vertical="center"/>
      <protection locked="0"/>
    </xf>
    <xf numFmtId="0" fontId="76" fillId="28" borderId="31" xfId="0" applyFont="1" applyFill="1" applyBorder="1" applyAlignment="1" applyProtection="1">
      <alignment horizontal="center" vertical="center"/>
      <protection locked="0"/>
    </xf>
    <xf numFmtId="0" fontId="79" fillId="0" borderId="31" xfId="0" applyFont="1" applyFill="1" applyBorder="1" applyAlignment="1" applyProtection="1">
      <alignment horizontal="left" vertical="center"/>
      <protection locked="0"/>
    </xf>
    <xf numFmtId="0" fontId="76" fillId="0" borderId="32" xfId="0" applyFont="1" applyBorder="1" applyAlignment="1" applyProtection="1">
      <alignment horizontal="center" vertical="center"/>
      <protection locked="0"/>
    </xf>
    <xf numFmtId="0" fontId="74" fillId="0" borderId="0" xfId="0" applyFont="1" applyFill="1" applyBorder="1" applyAlignment="1">
      <alignment horizontal="left" vertical="center" wrapText="1"/>
    </xf>
    <xf numFmtId="0" fontId="74" fillId="0" borderId="0" xfId="0" applyFont="1" applyFill="1" applyBorder="1" applyAlignment="1" applyProtection="1">
      <alignment horizontal="left" vertical="center"/>
      <protection locked="0"/>
    </xf>
    <xf numFmtId="0" fontId="79" fillId="0" borderId="0" xfId="0" applyFont="1" applyFill="1" applyBorder="1" applyAlignment="1" applyProtection="1">
      <alignment horizontal="center" vertical="center"/>
      <protection locked="0"/>
    </xf>
    <xf numFmtId="0" fontId="79" fillId="0" borderId="0" xfId="0" applyFont="1" applyFill="1" applyBorder="1" applyAlignment="1" applyProtection="1">
      <alignment horizontal="left" vertical="center"/>
      <protection locked="0"/>
    </xf>
    <xf numFmtId="0" fontId="76" fillId="0" borderId="0" xfId="0" applyFont="1" applyAlignment="1" applyProtection="1">
      <alignment horizontal="center" vertical="center"/>
      <protection locked="0"/>
    </xf>
    <xf numFmtId="0" fontId="70" fillId="0" borderId="0" xfId="0" applyFont="1" applyFill="1" applyBorder="1" applyAlignment="1">
      <alignment horizontal="left" vertical="center"/>
    </xf>
    <xf numFmtId="0" fontId="74" fillId="25" borderId="18" xfId="0" applyFont="1" applyFill="1" applyBorder="1" applyAlignment="1">
      <alignment vertical="center" wrapText="1"/>
    </xf>
    <xf numFmtId="0" fontId="79" fillId="25" borderId="18" xfId="0" applyFont="1" applyFill="1" applyBorder="1" applyAlignment="1">
      <alignment vertical="center"/>
    </xf>
    <xf numFmtId="0" fontId="76" fillId="25" borderId="21" xfId="0" applyFont="1" applyFill="1" applyBorder="1" applyAlignment="1" applyProtection="1">
      <alignment vertical="center"/>
      <protection locked="0"/>
    </xf>
    <xf numFmtId="0" fontId="76" fillId="25" borderId="18" xfId="0" applyFont="1" applyFill="1" applyBorder="1" applyAlignment="1" applyProtection="1">
      <alignment vertical="center"/>
      <protection locked="0"/>
    </xf>
    <xf numFmtId="0" fontId="79" fillId="25" borderId="18" xfId="0" applyFont="1" applyFill="1" applyBorder="1" applyAlignment="1" applyProtection="1">
      <alignment vertical="center"/>
      <protection locked="0"/>
    </xf>
    <xf numFmtId="0" fontId="76" fillId="0" borderId="19" xfId="0" applyFont="1" applyBorder="1" applyProtection="1">
      <alignment vertical="center"/>
      <protection locked="0"/>
    </xf>
    <xf numFmtId="0" fontId="76" fillId="25" borderId="33" xfId="0" applyFont="1" applyFill="1" applyBorder="1" applyAlignment="1" applyProtection="1">
      <alignment vertical="center"/>
      <protection locked="0"/>
    </xf>
    <xf numFmtId="0" fontId="79" fillId="25" borderId="0" xfId="0" applyFont="1" applyFill="1" applyBorder="1" applyAlignment="1" applyProtection="1">
      <alignment vertical="center"/>
      <protection locked="0"/>
    </xf>
    <xf numFmtId="0" fontId="79" fillId="0" borderId="0" xfId="0" applyFont="1" applyFill="1" applyBorder="1" applyAlignment="1" applyProtection="1">
      <alignment vertical="center" wrapText="1"/>
      <protection locked="0"/>
    </xf>
    <xf numFmtId="0" fontId="76" fillId="0" borderId="99" xfId="0" applyFont="1" applyFill="1" applyBorder="1" applyAlignment="1" applyProtection="1">
      <alignment horizontal="center" vertical="center"/>
      <protection locked="0"/>
    </xf>
    <xf numFmtId="0" fontId="76" fillId="25" borderId="31" xfId="0" applyFont="1" applyFill="1" applyBorder="1" applyAlignment="1" applyProtection="1">
      <alignment horizontal="center" vertical="center"/>
      <protection locked="0"/>
    </xf>
    <xf numFmtId="0" fontId="88" fillId="0" borderId="0" xfId="0" applyFont="1" applyFill="1" applyBorder="1" applyAlignment="1">
      <alignment vertical="center"/>
    </xf>
    <xf numFmtId="0" fontId="79" fillId="0" borderId="0" xfId="0" applyFont="1" applyAlignment="1" applyProtection="1">
      <alignment horizontal="right" vertical="center"/>
      <protection locked="0"/>
    </xf>
    <xf numFmtId="0" fontId="76" fillId="0" borderId="0" xfId="0" applyFont="1" applyAlignment="1">
      <alignment horizontal="center" vertical="center"/>
    </xf>
    <xf numFmtId="49" fontId="78" fillId="0" borderId="0" xfId="0" applyNumberFormat="1" applyFont="1" applyFill="1" applyAlignment="1">
      <alignment horizontal="left" vertical="center"/>
    </xf>
    <xf numFmtId="49" fontId="75" fillId="0" borderId="0" xfId="0" applyNumberFormat="1" applyFont="1" applyFill="1" applyAlignment="1">
      <alignment horizontal="left" vertical="center"/>
    </xf>
    <xf numFmtId="0" fontId="70" fillId="0" borderId="43" xfId="0" applyFont="1" applyFill="1" applyBorder="1" applyAlignment="1">
      <alignment vertical="center"/>
    </xf>
    <xf numFmtId="0" fontId="88" fillId="0" borderId="48" xfId="0" applyFont="1" applyFill="1" applyBorder="1" applyAlignment="1">
      <alignment vertical="center"/>
    </xf>
    <xf numFmtId="0" fontId="88" fillId="0" borderId="21" xfId="0" applyFont="1" applyFill="1" applyBorder="1" applyAlignment="1">
      <alignment vertical="center"/>
    </xf>
    <xf numFmtId="0" fontId="79" fillId="0" borderId="26" xfId="0" applyFont="1" applyFill="1" applyBorder="1" applyAlignment="1">
      <alignment vertical="center"/>
    </xf>
    <xf numFmtId="0" fontId="79" fillId="0" borderId="31" xfId="0" applyFont="1" applyFill="1" applyBorder="1" applyAlignment="1">
      <alignment vertical="center"/>
    </xf>
    <xf numFmtId="0" fontId="76" fillId="28" borderId="31" xfId="0" applyFont="1" applyFill="1" applyBorder="1" applyAlignment="1">
      <alignment vertical="center"/>
    </xf>
    <xf numFmtId="0" fontId="74" fillId="0" borderId="31" xfId="0" applyFont="1" applyFill="1" applyBorder="1" applyAlignment="1">
      <alignment vertical="center"/>
    </xf>
    <xf numFmtId="0" fontId="76" fillId="0" borderId="31" xfId="0" applyFont="1" applyFill="1" applyBorder="1" applyAlignment="1">
      <alignment vertical="center"/>
    </xf>
    <xf numFmtId="0" fontId="76" fillId="28" borderId="31" xfId="0" applyFont="1" applyFill="1" applyBorder="1">
      <alignment vertical="center"/>
    </xf>
    <xf numFmtId="0" fontId="74" fillId="26" borderId="31" xfId="0" applyFont="1" applyFill="1" applyBorder="1" applyAlignment="1">
      <alignment vertical="center"/>
    </xf>
    <xf numFmtId="0" fontId="79" fillId="0" borderId="32" xfId="0" applyFont="1" applyBorder="1">
      <alignment vertical="center"/>
    </xf>
    <xf numFmtId="0" fontId="88" fillId="0" borderId="33" xfId="0" applyFont="1" applyFill="1" applyBorder="1" applyAlignment="1">
      <alignment vertical="center"/>
    </xf>
    <xf numFmtId="0" fontId="74" fillId="0" borderId="43" xfId="0" applyFont="1" applyFill="1" applyBorder="1" applyAlignment="1">
      <alignment horizontal="center" vertical="center"/>
    </xf>
    <xf numFmtId="176" fontId="74" fillId="0" borderId="0" xfId="0" applyNumberFormat="1" applyFont="1" applyFill="1" applyBorder="1" applyAlignment="1">
      <alignment vertical="center" wrapText="1"/>
    </xf>
    <xf numFmtId="0" fontId="79" fillId="0" borderId="16" xfId="0" applyFont="1" applyBorder="1">
      <alignment vertical="center"/>
    </xf>
    <xf numFmtId="0" fontId="74" fillId="0" borderId="81" xfId="0" applyFont="1" applyFill="1" applyBorder="1" applyAlignment="1">
      <alignment horizontal="center" vertical="center"/>
    </xf>
    <xf numFmtId="0" fontId="74" fillId="0" borderId="55" xfId="0" applyFont="1" applyFill="1" applyBorder="1" applyAlignment="1">
      <alignment vertical="center"/>
    </xf>
    <xf numFmtId="176" fontId="74" fillId="0" borderId="55" xfId="0" applyNumberFormat="1" applyFont="1" applyFill="1" applyBorder="1" applyAlignment="1">
      <alignment vertical="center" wrapText="1"/>
    </xf>
    <xf numFmtId="0" fontId="76" fillId="0" borderId="55" xfId="0" applyFont="1" applyFill="1" applyBorder="1" applyAlignment="1">
      <alignment vertical="center"/>
    </xf>
    <xf numFmtId="0" fontId="76" fillId="0" borderId="55" xfId="0" applyFont="1" applyFill="1" applyBorder="1">
      <alignment vertical="center"/>
    </xf>
    <xf numFmtId="0" fontId="79" fillId="0" borderId="55" xfId="0" applyFont="1" applyFill="1" applyBorder="1" applyAlignment="1">
      <alignment vertical="center"/>
    </xf>
    <xf numFmtId="0" fontId="79" fillId="0" borderId="68" xfId="0" applyFont="1" applyBorder="1">
      <alignment vertical="center"/>
    </xf>
    <xf numFmtId="0" fontId="88" fillId="0" borderId="17" xfId="0" applyFont="1" applyFill="1" applyBorder="1" applyAlignment="1">
      <alignment vertical="center"/>
    </xf>
    <xf numFmtId="0" fontId="74" fillId="0" borderId="17" xfId="0" applyFont="1" applyFill="1" applyBorder="1" applyAlignment="1">
      <alignment horizontal="center" vertical="center"/>
    </xf>
    <xf numFmtId="176" fontId="74" fillId="0" borderId="18" xfId="0" applyNumberFormat="1" applyFont="1" applyFill="1" applyBorder="1" applyAlignment="1">
      <alignment vertical="center" wrapText="1"/>
    </xf>
    <xf numFmtId="0" fontId="79" fillId="0" borderId="18" xfId="0" applyFont="1" applyFill="1" applyBorder="1" applyAlignment="1">
      <alignment vertical="center"/>
    </xf>
    <xf numFmtId="0" fontId="79" fillId="0" borderId="19" xfId="0" applyFont="1" applyBorder="1">
      <alignment vertical="center"/>
    </xf>
    <xf numFmtId="0" fontId="88" fillId="0" borderId="37" xfId="0" applyFont="1" applyFill="1" applyBorder="1" applyAlignment="1">
      <alignment vertical="center"/>
    </xf>
    <xf numFmtId="0" fontId="74" fillId="0" borderId="0" xfId="0" applyFont="1" applyFill="1" applyBorder="1" applyAlignment="1">
      <alignment horizontal="center" vertical="center"/>
    </xf>
    <xf numFmtId="0" fontId="79" fillId="0" borderId="0" xfId="0" applyFont="1" applyBorder="1">
      <alignment vertical="center"/>
    </xf>
    <xf numFmtId="0" fontId="70" fillId="0" borderId="14" xfId="0" applyFont="1" applyFill="1" applyBorder="1" applyAlignment="1">
      <alignment vertical="center"/>
    </xf>
    <xf numFmtId="0" fontId="70" fillId="0" borderId="37" xfId="0" applyFont="1" applyFill="1" applyBorder="1" applyAlignment="1">
      <alignment vertical="center"/>
    </xf>
    <xf numFmtId="0" fontId="70" fillId="0" borderId="71" xfId="0" applyFont="1" applyFill="1" applyBorder="1" applyAlignment="1">
      <alignment vertical="center"/>
    </xf>
    <xf numFmtId="0" fontId="75" fillId="0" borderId="155" xfId="0" applyFont="1" applyFill="1" applyBorder="1" applyAlignment="1">
      <alignment horizontal="center" vertical="center"/>
    </xf>
    <xf numFmtId="0" fontId="76" fillId="28" borderId="80" xfId="0" applyFont="1" applyFill="1" applyBorder="1" applyAlignment="1">
      <alignment horizontal="center" vertical="center"/>
    </xf>
    <xf numFmtId="0" fontId="76" fillId="28" borderId="59" xfId="0" applyFont="1" applyFill="1" applyBorder="1" applyAlignment="1">
      <alignment horizontal="center" vertical="center"/>
    </xf>
    <xf numFmtId="0" fontId="74" fillId="0" borderId="41" xfId="0" applyFont="1" applyFill="1" applyBorder="1" applyAlignment="1">
      <alignment vertical="center"/>
    </xf>
    <xf numFmtId="0" fontId="89" fillId="0" borderId="0" xfId="0" applyFont="1" applyFill="1" applyBorder="1" applyAlignment="1">
      <alignment vertical="center" wrapText="1"/>
    </xf>
    <xf numFmtId="0" fontId="89" fillId="0" borderId="16" xfId="0" applyFont="1" applyBorder="1" applyAlignment="1">
      <alignment vertical="center" wrapText="1"/>
    </xf>
    <xf numFmtId="0" fontId="81" fillId="28" borderId="59" xfId="0" applyFont="1" applyFill="1" applyBorder="1" applyAlignment="1">
      <alignment horizontal="center" vertical="center"/>
    </xf>
    <xf numFmtId="0" fontId="88" fillId="0" borderId="93" xfId="0" applyFont="1" applyFill="1" applyBorder="1" applyAlignment="1">
      <alignment vertical="center"/>
    </xf>
    <xf numFmtId="0" fontId="74" fillId="0" borderId="153" xfId="0" applyFont="1" applyFill="1" applyBorder="1" applyAlignment="1">
      <alignment horizontal="center" vertical="center"/>
    </xf>
    <xf numFmtId="0" fontId="74" fillId="0" borderId="69" xfId="0" applyFont="1" applyFill="1" applyBorder="1" applyAlignment="1">
      <alignment vertical="center"/>
    </xf>
    <xf numFmtId="0" fontId="74" fillId="0" borderId="69" xfId="0" applyFont="1" applyFill="1" applyBorder="1" applyAlignment="1">
      <alignment vertical="center" wrapText="1"/>
    </xf>
    <xf numFmtId="0" fontId="79" fillId="0" borderId="154" xfId="0" applyFont="1" applyBorder="1">
      <alignment vertical="center"/>
    </xf>
    <xf numFmtId="0" fontId="90" fillId="0" borderId="14" xfId="0" applyFont="1" applyFill="1" applyBorder="1" applyAlignment="1">
      <alignment vertical="center"/>
    </xf>
    <xf numFmtId="0" fontId="90" fillId="0" borderId="21" xfId="0" applyFont="1" applyFill="1" applyBorder="1" applyAlignment="1">
      <alignment vertical="center"/>
    </xf>
    <xf numFmtId="0" fontId="91" fillId="0" borderId="31" xfId="0" applyFont="1" applyFill="1" applyBorder="1" applyAlignment="1">
      <alignment vertical="center"/>
    </xf>
    <xf numFmtId="0" fontId="74" fillId="0" borderId="20" xfId="0" applyFont="1" applyFill="1" applyBorder="1" applyAlignment="1">
      <alignment horizontal="center" vertical="center"/>
    </xf>
    <xf numFmtId="0" fontId="76" fillId="28" borderId="79" xfId="0" applyFont="1" applyFill="1" applyBorder="1" applyAlignment="1">
      <alignment vertical="center"/>
    </xf>
    <xf numFmtId="0" fontId="81" fillId="0" borderId="79" xfId="0" applyFont="1" applyFill="1" applyBorder="1" applyAlignment="1">
      <alignment horizontal="center" vertical="center"/>
    </xf>
    <xf numFmtId="0" fontId="76" fillId="28" borderId="54" xfId="0" applyFont="1" applyFill="1" applyBorder="1" applyAlignment="1">
      <alignment vertical="center"/>
    </xf>
    <xf numFmtId="0" fontId="81" fillId="0" borderId="54" xfId="0" applyFont="1" applyFill="1" applyBorder="1" applyAlignment="1">
      <alignment horizontal="center" vertical="center"/>
    </xf>
    <xf numFmtId="0" fontId="81" fillId="0" borderId="59" xfId="0" applyFont="1" applyFill="1" applyBorder="1" applyAlignment="1">
      <alignment horizontal="center" vertical="center"/>
    </xf>
    <xf numFmtId="176" fontId="74" fillId="0" borderId="69" xfId="0" applyNumberFormat="1" applyFont="1" applyFill="1" applyBorder="1" applyAlignment="1">
      <alignment vertical="center" wrapText="1"/>
    </xf>
    <xf numFmtId="0" fontId="76" fillId="0" borderId="69" xfId="0" applyFont="1" applyFill="1" applyBorder="1" applyAlignment="1">
      <alignment vertical="center"/>
    </xf>
    <xf numFmtId="0" fontId="79" fillId="0" borderId="69" xfId="0" applyFont="1" applyFill="1" applyBorder="1" applyAlignment="1">
      <alignment vertical="center"/>
    </xf>
    <xf numFmtId="0" fontId="79" fillId="0" borderId="70" xfId="0" applyFont="1" applyBorder="1">
      <alignment vertical="center"/>
    </xf>
    <xf numFmtId="0" fontId="74" fillId="29" borderId="0" xfId="0" applyFont="1" applyFill="1" applyBorder="1" applyAlignment="1">
      <alignment vertical="center" wrapText="1"/>
    </xf>
    <xf numFmtId="0" fontId="79" fillId="29" borderId="0" xfId="0" applyFont="1" applyFill="1" applyBorder="1" applyAlignment="1">
      <alignment vertical="center"/>
    </xf>
    <xf numFmtId="0" fontId="74" fillId="29" borderId="0" xfId="0" applyFont="1" applyFill="1" applyAlignment="1">
      <alignment vertical="center" wrapText="1"/>
    </xf>
    <xf numFmtId="49" fontId="74" fillId="0" borderId="37" xfId="0" applyNumberFormat="1" applyFont="1" applyFill="1" applyBorder="1" applyAlignment="1">
      <alignment horizontal="left" vertical="center" wrapText="1"/>
    </xf>
    <xf numFmtId="49" fontId="74" fillId="0" borderId="37" xfId="0" applyNumberFormat="1" applyFont="1" applyBorder="1" applyAlignment="1">
      <alignment horizontal="left" vertical="center" wrapText="1"/>
    </xf>
    <xf numFmtId="0" fontId="79" fillId="29" borderId="90" xfId="0" applyFont="1" applyFill="1" applyBorder="1" applyAlignment="1">
      <alignment horizontal="center" vertical="center" wrapText="1"/>
    </xf>
    <xf numFmtId="0" fontId="79" fillId="29" borderId="73" xfId="0" applyFont="1" applyFill="1" applyBorder="1" applyAlignment="1">
      <alignment horizontal="center" vertical="center" wrapText="1"/>
    </xf>
    <xf numFmtId="0" fontId="79" fillId="26" borderId="58" xfId="0" applyFont="1" applyFill="1" applyBorder="1" applyAlignment="1">
      <alignment vertical="center" wrapText="1"/>
    </xf>
    <xf numFmtId="0" fontId="79" fillId="29" borderId="109" xfId="0" applyFont="1" applyFill="1" applyBorder="1" applyAlignment="1">
      <alignment horizontal="center" vertical="center" wrapText="1"/>
    </xf>
    <xf numFmtId="0" fontId="79" fillId="26" borderId="138" xfId="0" applyFont="1" applyFill="1" applyBorder="1" applyAlignment="1">
      <alignment vertical="center" wrapText="1"/>
    </xf>
    <xf numFmtId="0" fontId="79" fillId="29" borderId="115" xfId="0" applyFont="1" applyFill="1" applyBorder="1" applyAlignment="1">
      <alignment horizontal="center" vertical="center" wrapText="1"/>
    </xf>
    <xf numFmtId="0" fontId="79" fillId="26" borderId="104" xfId="0" applyFont="1" applyFill="1" applyBorder="1" applyAlignment="1">
      <alignment vertical="center" wrapText="1"/>
    </xf>
    <xf numFmtId="0" fontId="79" fillId="29" borderId="131" xfId="0" applyFont="1" applyFill="1" applyBorder="1" applyAlignment="1">
      <alignment horizontal="center" vertical="center" wrapText="1"/>
    </xf>
    <xf numFmtId="0" fontId="79" fillId="26" borderId="99" xfId="0" applyFont="1" applyFill="1" applyBorder="1" applyAlignment="1">
      <alignment vertical="center" wrapText="1"/>
    </xf>
    <xf numFmtId="0" fontId="79" fillId="29" borderId="116" xfId="0" applyFont="1" applyFill="1" applyBorder="1" applyAlignment="1">
      <alignment horizontal="center" vertical="center" wrapText="1"/>
    </xf>
    <xf numFmtId="0" fontId="79" fillId="26" borderId="38" xfId="0" applyFont="1" applyFill="1" applyBorder="1" applyAlignment="1">
      <alignment vertical="center" wrapText="1"/>
    </xf>
    <xf numFmtId="0" fontId="79" fillId="29" borderId="91" xfId="0" applyFont="1" applyFill="1" applyBorder="1" applyAlignment="1">
      <alignment horizontal="center" vertical="center" wrapText="1"/>
    </xf>
    <xf numFmtId="0" fontId="79" fillId="26" borderId="107" xfId="0" applyFont="1" applyFill="1" applyBorder="1" applyAlignment="1">
      <alignment vertical="center" wrapText="1"/>
    </xf>
    <xf numFmtId="49" fontId="74" fillId="0" borderId="0" xfId="0" applyNumberFormat="1" applyFont="1" applyFill="1" applyBorder="1" applyAlignment="1">
      <alignment horizontal="left" vertical="center" wrapText="1"/>
    </xf>
    <xf numFmtId="49" fontId="74" fillId="0" borderId="0" xfId="0" applyNumberFormat="1" applyFont="1" applyAlignment="1">
      <alignment horizontal="left" vertical="center" wrapText="1"/>
    </xf>
    <xf numFmtId="0" fontId="74" fillId="25" borderId="0" xfId="0" applyFont="1" applyFill="1" applyBorder="1" applyAlignment="1">
      <alignment vertical="center" wrapText="1"/>
    </xf>
    <xf numFmtId="0" fontId="79" fillId="25" borderId="0" xfId="0" applyFont="1" applyFill="1" applyBorder="1" applyAlignment="1">
      <alignment vertical="center"/>
    </xf>
    <xf numFmtId="0" fontId="74" fillId="25" borderId="0" xfId="0" applyFont="1" applyFill="1" applyAlignment="1">
      <alignment vertical="center" wrapText="1"/>
    </xf>
    <xf numFmtId="49" fontId="74" fillId="0" borderId="0" xfId="0" applyNumberFormat="1" applyFont="1" applyFill="1" applyBorder="1" applyAlignment="1">
      <alignment horizontal="left" vertical="center"/>
    </xf>
    <xf numFmtId="0" fontId="79" fillId="24" borderId="90" xfId="0" applyFont="1" applyFill="1" applyBorder="1" applyAlignment="1">
      <alignment horizontal="center" vertical="center" wrapText="1"/>
    </xf>
    <xf numFmtId="0" fontId="79" fillId="26" borderId="63" xfId="0" applyFont="1" applyFill="1" applyBorder="1" applyAlignment="1">
      <alignment vertical="center"/>
    </xf>
    <xf numFmtId="0" fontId="79" fillId="26" borderId="63" xfId="0" applyFont="1" applyFill="1" applyBorder="1" applyAlignment="1">
      <alignment vertical="center" wrapText="1"/>
    </xf>
    <xf numFmtId="0" fontId="79" fillId="24" borderId="63" xfId="0" applyFont="1" applyFill="1" applyBorder="1" applyAlignment="1">
      <alignment vertical="center"/>
    </xf>
    <xf numFmtId="0" fontId="79" fillId="26" borderId="60" xfId="0" applyFont="1" applyFill="1" applyBorder="1" applyAlignment="1">
      <alignment vertical="center" wrapText="1"/>
    </xf>
    <xf numFmtId="0" fontId="79" fillId="24" borderId="73" xfId="0" applyFont="1" applyFill="1" applyBorder="1" applyAlignment="1">
      <alignment horizontal="center" vertical="center" wrapText="1"/>
    </xf>
    <xf numFmtId="0" fontId="79" fillId="26" borderId="55" xfId="0" applyFont="1" applyFill="1" applyBorder="1" applyAlignment="1">
      <alignment vertical="center" wrapText="1"/>
    </xf>
    <xf numFmtId="0" fontId="79" fillId="26" borderId="55" xfId="0" applyFont="1" applyFill="1" applyBorder="1" applyAlignment="1">
      <alignment vertical="center"/>
    </xf>
    <xf numFmtId="0" fontId="79" fillId="24" borderId="55" xfId="0" applyFont="1" applyFill="1" applyBorder="1" applyAlignment="1">
      <alignment vertical="center"/>
    </xf>
    <xf numFmtId="0" fontId="79" fillId="26" borderId="55" xfId="0" applyFont="1" applyFill="1" applyBorder="1" applyAlignment="1">
      <alignment horizontal="center" vertical="center"/>
    </xf>
    <xf numFmtId="0" fontId="79" fillId="26" borderId="55" xfId="0" applyFont="1" applyFill="1" applyBorder="1" applyAlignment="1">
      <alignment horizontal="center" vertical="center" wrapText="1"/>
    </xf>
    <xf numFmtId="0" fontId="79" fillId="24" borderId="91" xfId="0" applyFont="1" applyFill="1" applyBorder="1" applyAlignment="1">
      <alignment horizontal="center" vertical="center" wrapText="1"/>
    </xf>
    <xf numFmtId="0" fontId="79" fillId="0" borderId="88" xfId="0" applyFont="1" applyFill="1" applyBorder="1" applyAlignment="1">
      <alignment vertical="center"/>
    </xf>
    <xf numFmtId="0" fontId="79" fillId="0" borderId="88" xfId="0" applyFont="1" applyFill="1" applyBorder="1" applyAlignment="1">
      <alignment vertical="center" wrapText="1"/>
    </xf>
    <xf numFmtId="0" fontId="79" fillId="26" borderId="88" xfId="0" applyFont="1" applyFill="1" applyBorder="1" applyAlignment="1">
      <alignment vertical="center"/>
    </xf>
    <xf numFmtId="0" fontId="79" fillId="24" borderId="88" xfId="0" applyFont="1" applyFill="1" applyBorder="1" applyAlignment="1">
      <alignment vertical="center"/>
    </xf>
    <xf numFmtId="0" fontId="79" fillId="26" borderId="88" xfId="0" applyFont="1" applyFill="1" applyBorder="1" applyAlignment="1">
      <alignment vertical="center" wrapText="1"/>
    </xf>
    <xf numFmtId="0" fontId="79" fillId="26" borderId="89" xfId="0" applyFont="1" applyFill="1" applyBorder="1" applyAlignment="1">
      <alignment vertical="center" wrapText="1"/>
    </xf>
    <xf numFmtId="0" fontId="94" fillId="26" borderId="0" xfId="0" applyFont="1" applyFill="1" applyBorder="1" applyAlignment="1">
      <alignment vertical="center" wrapText="1"/>
    </xf>
    <xf numFmtId="0" fontId="94" fillId="26" borderId="0" xfId="0" applyFont="1" applyFill="1" applyAlignment="1">
      <alignment vertical="center" wrapText="1"/>
    </xf>
    <xf numFmtId="0" fontId="74" fillId="26" borderId="0" xfId="0" applyFont="1" applyFill="1" applyBorder="1" applyAlignment="1">
      <alignment vertical="center" wrapText="1"/>
    </xf>
    <xf numFmtId="0" fontId="94" fillId="29" borderId="44" xfId="0" applyFont="1" applyFill="1" applyBorder="1" applyAlignment="1">
      <alignment vertical="center" wrapText="1"/>
    </xf>
    <xf numFmtId="0" fontId="74" fillId="26" borderId="45" xfId="0" applyFont="1" applyFill="1" applyBorder="1">
      <alignment vertical="center"/>
    </xf>
    <xf numFmtId="0" fontId="75" fillId="26" borderId="45" xfId="0" applyFont="1" applyFill="1" applyBorder="1">
      <alignment vertical="center"/>
    </xf>
    <xf numFmtId="0" fontId="75" fillId="26" borderId="113" xfId="0" applyFont="1" applyFill="1" applyBorder="1">
      <alignment vertical="center"/>
    </xf>
    <xf numFmtId="0" fontId="94" fillId="29" borderId="61" xfId="0" applyFont="1" applyFill="1" applyBorder="1" applyAlignment="1">
      <alignment vertical="center" wrapText="1"/>
    </xf>
    <xf numFmtId="0" fontId="74" fillId="26" borderId="37" xfId="0" applyFont="1" applyFill="1" applyBorder="1">
      <alignment vertical="center"/>
    </xf>
    <xf numFmtId="0" fontId="75" fillId="26" borderId="37" xfId="0" applyFont="1" applyFill="1" applyBorder="1">
      <alignment vertical="center"/>
    </xf>
    <xf numFmtId="0" fontId="75" fillId="26" borderId="11" xfId="0" applyFont="1" applyFill="1" applyBorder="1">
      <alignment vertical="center"/>
    </xf>
    <xf numFmtId="0" fontId="94" fillId="29" borderId="108" xfId="0" applyFont="1" applyFill="1" applyBorder="1" applyAlignment="1">
      <alignment vertical="center" wrapText="1"/>
    </xf>
    <xf numFmtId="0" fontId="74" fillId="26" borderId="106" xfId="0" applyFont="1" applyFill="1" applyBorder="1" applyAlignment="1">
      <alignment vertical="center"/>
    </xf>
    <xf numFmtId="0" fontId="94" fillId="26" borderId="106" xfId="0" applyFont="1" applyFill="1" applyBorder="1" applyAlignment="1">
      <alignment vertical="center" wrapText="1"/>
    </xf>
    <xf numFmtId="0" fontId="94" fillId="26" borderId="112" xfId="0" applyFont="1" applyFill="1" applyBorder="1" applyAlignment="1">
      <alignment vertical="center" wrapText="1"/>
    </xf>
    <xf numFmtId="0" fontId="79" fillId="26" borderId="0" xfId="0" applyFont="1" applyFill="1" applyBorder="1" applyAlignment="1">
      <alignment horizontal="right" vertical="top"/>
    </xf>
    <xf numFmtId="0" fontId="79" fillId="26" borderId="0" xfId="0" applyFont="1" applyFill="1" applyBorder="1" applyAlignment="1">
      <alignment vertical="top"/>
    </xf>
    <xf numFmtId="0" fontId="79" fillId="26" borderId="0" xfId="0" applyFont="1" applyFill="1" applyBorder="1" applyAlignment="1">
      <alignment horizontal="right" vertical="top" wrapText="1"/>
    </xf>
    <xf numFmtId="0" fontId="94" fillId="26" borderId="34" xfId="0" applyFont="1" applyFill="1" applyBorder="1" applyAlignment="1">
      <alignment vertical="center" wrapText="1"/>
    </xf>
    <xf numFmtId="0" fontId="79" fillId="26" borderId="0" xfId="0" applyFont="1" applyFill="1" applyBorder="1" applyAlignment="1">
      <alignment vertical="top" wrapText="1"/>
    </xf>
    <xf numFmtId="0" fontId="79" fillId="26" borderId="0" xfId="0" applyFont="1" applyFill="1" applyAlignment="1">
      <alignment vertical="top" wrapText="1"/>
    </xf>
    <xf numFmtId="0" fontId="94" fillId="26" borderId="44" xfId="0" applyFont="1" applyFill="1" applyBorder="1" applyAlignment="1">
      <alignment vertical="center" wrapText="1"/>
    </xf>
    <xf numFmtId="0" fontId="94" fillId="26" borderId="45" xfId="0" applyFont="1" applyFill="1" applyBorder="1" applyAlignment="1">
      <alignment vertical="center" wrapText="1"/>
    </xf>
    <xf numFmtId="0" fontId="94" fillId="26" borderId="46" xfId="0" applyFont="1" applyFill="1" applyBorder="1" applyAlignment="1">
      <alignment vertical="center" wrapText="1"/>
    </xf>
    <xf numFmtId="0" fontId="94" fillId="26" borderId="35" xfId="0" applyFont="1" applyFill="1" applyBorder="1" applyAlignment="1">
      <alignment vertical="center" wrapText="1"/>
    </xf>
    <xf numFmtId="0" fontId="94" fillId="26" borderId="38" xfId="0" applyFont="1" applyFill="1" applyBorder="1" applyAlignment="1">
      <alignment vertical="center" wrapText="1"/>
    </xf>
    <xf numFmtId="0" fontId="94" fillId="0" borderId="35" xfId="0" applyFont="1" applyFill="1" applyBorder="1">
      <alignment vertical="center"/>
    </xf>
    <xf numFmtId="0" fontId="94" fillId="0" borderId="0" xfId="0" applyFont="1" applyFill="1" applyBorder="1">
      <alignment vertical="center"/>
    </xf>
    <xf numFmtId="0" fontId="94" fillId="0" borderId="0" xfId="0" applyFont="1" applyFill="1" applyBorder="1" applyAlignment="1">
      <alignment vertical="center" wrapText="1"/>
    </xf>
    <xf numFmtId="0" fontId="94" fillId="26" borderId="35" xfId="0" applyFont="1" applyFill="1" applyBorder="1">
      <alignment vertical="center"/>
    </xf>
    <xf numFmtId="0" fontId="95" fillId="26" borderId="0" xfId="0" applyFont="1" applyFill="1" applyBorder="1">
      <alignment vertical="center"/>
    </xf>
    <xf numFmtId="0" fontId="94" fillId="26" borderId="0" xfId="0" applyFont="1" applyFill="1" applyBorder="1">
      <alignment vertical="center"/>
    </xf>
    <xf numFmtId="0" fontId="77" fillId="0" borderId="0" xfId="0" applyFont="1" applyFill="1">
      <alignment vertical="center"/>
    </xf>
    <xf numFmtId="177" fontId="87" fillId="0" borderId="0" xfId="0" applyNumberFormat="1" applyFont="1" applyFill="1" applyBorder="1" applyAlignment="1">
      <alignment vertical="center"/>
    </xf>
    <xf numFmtId="0" fontId="87" fillId="0" borderId="0" xfId="0" applyFont="1" applyFill="1" applyBorder="1" applyAlignment="1">
      <alignment vertical="center"/>
    </xf>
    <xf numFmtId="0" fontId="75" fillId="0" borderId="0" xfId="0" applyFont="1" applyFill="1" applyBorder="1" applyAlignment="1">
      <alignment horizontal="center" vertical="center"/>
    </xf>
    <xf numFmtId="0" fontId="87" fillId="0" borderId="0" xfId="0" applyFont="1" applyFill="1" applyBorder="1" applyAlignment="1">
      <alignment horizontal="center" vertical="center"/>
    </xf>
    <xf numFmtId="0" fontId="87" fillId="0" borderId="0" xfId="0" applyFont="1" applyFill="1" applyBorder="1" applyAlignment="1">
      <alignment horizontal="left" vertical="center"/>
    </xf>
    <xf numFmtId="177" fontId="87" fillId="0" borderId="142" xfId="0" applyNumberFormat="1" applyFont="1" applyFill="1" applyBorder="1" applyAlignment="1">
      <alignment vertical="center"/>
    </xf>
    <xf numFmtId="0" fontId="75" fillId="0" borderId="0" xfId="0" applyFont="1" applyFill="1" applyAlignment="1">
      <alignment horizontal="right" vertical="center"/>
    </xf>
    <xf numFmtId="0" fontId="75" fillId="0" borderId="14" xfId="0" applyFont="1" applyFill="1" applyBorder="1">
      <alignment vertical="center"/>
    </xf>
    <xf numFmtId="0" fontId="87" fillId="26" borderId="15" xfId="0" applyFont="1" applyFill="1" applyBorder="1" applyAlignment="1">
      <alignment vertical="center" wrapText="1" shrinkToFit="1"/>
    </xf>
    <xf numFmtId="0" fontId="87" fillId="28" borderId="94" xfId="0" applyFont="1" applyFill="1" applyBorder="1">
      <alignment vertical="center"/>
    </xf>
    <xf numFmtId="0" fontId="87" fillId="28" borderId="24" xfId="0" applyFont="1" applyFill="1" applyBorder="1">
      <alignment vertical="center"/>
    </xf>
    <xf numFmtId="0" fontId="87" fillId="28" borderId="25" xfId="0" applyFont="1" applyFill="1" applyBorder="1">
      <alignment vertical="center"/>
    </xf>
    <xf numFmtId="0" fontId="87" fillId="26" borderId="33" xfId="0" applyFont="1" applyFill="1" applyBorder="1" applyAlignment="1">
      <alignment vertical="center"/>
    </xf>
    <xf numFmtId="0" fontId="87" fillId="26" borderId="16" xfId="0" applyFont="1" applyFill="1" applyBorder="1" applyAlignment="1">
      <alignment vertical="center" wrapText="1" shrinkToFit="1"/>
    </xf>
    <xf numFmtId="0" fontId="87" fillId="26" borderId="57" xfId="0" applyFont="1" applyFill="1" applyBorder="1" applyAlignment="1">
      <alignment horizontal="center" vertical="center" wrapText="1"/>
    </xf>
    <xf numFmtId="0" fontId="87" fillId="26" borderId="71" xfId="0" applyFont="1" applyFill="1" applyBorder="1" applyAlignment="1">
      <alignment vertical="center" wrapText="1"/>
    </xf>
    <xf numFmtId="0" fontId="87" fillId="26" borderId="17" xfId="0" applyFont="1" applyFill="1" applyBorder="1" applyAlignment="1">
      <alignment vertical="center" wrapText="1" shrinkToFit="1"/>
    </xf>
    <xf numFmtId="0" fontId="87" fillId="26" borderId="19" xfId="0" applyFont="1" applyFill="1" applyBorder="1" applyAlignment="1">
      <alignment vertical="center" wrapText="1" shrinkToFit="1"/>
    </xf>
    <xf numFmtId="0" fontId="87" fillId="26" borderId="102" xfId="0" applyFont="1" applyFill="1" applyBorder="1" applyAlignment="1">
      <alignment horizontal="center" vertical="center" wrapText="1" shrinkToFit="1"/>
    </xf>
    <xf numFmtId="0" fontId="75" fillId="26" borderId="93" xfId="0" applyFont="1" applyFill="1" applyBorder="1" applyAlignment="1">
      <alignment horizontal="center" vertical="center" textRotation="255" wrapText="1"/>
    </xf>
    <xf numFmtId="0" fontId="87" fillId="26" borderId="17" xfId="0" applyFont="1" applyFill="1" applyBorder="1" applyAlignment="1">
      <alignment horizontal="center" vertical="center" wrapText="1" shrinkToFit="1"/>
    </xf>
    <xf numFmtId="0" fontId="87" fillId="26" borderId="18" xfId="0" applyFont="1" applyFill="1" applyBorder="1" applyAlignment="1">
      <alignment horizontal="center" vertical="center" wrapText="1" shrinkToFit="1"/>
    </xf>
    <xf numFmtId="0" fontId="87" fillId="26" borderId="19" xfId="0" applyFont="1" applyFill="1" applyBorder="1" applyAlignment="1">
      <alignment horizontal="center" vertical="center" wrapText="1" shrinkToFit="1"/>
    </xf>
    <xf numFmtId="0" fontId="87" fillId="26" borderId="93" xfId="0" applyFont="1" applyFill="1" applyBorder="1" applyAlignment="1">
      <alignment horizontal="center" vertical="center" wrapText="1" shrinkToFit="1"/>
    </xf>
    <xf numFmtId="0" fontId="87" fillId="26" borderId="93" xfId="0" applyFont="1" applyFill="1" applyBorder="1" applyAlignment="1">
      <alignment horizontal="center" vertical="center" shrinkToFit="1"/>
    </xf>
    <xf numFmtId="0" fontId="87" fillId="26" borderId="17" xfId="0" applyFont="1" applyFill="1" applyBorder="1" applyAlignment="1">
      <alignment horizontal="center" vertical="center" shrinkToFit="1"/>
    </xf>
    <xf numFmtId="0" fontId="87" fillId="26" borderId="93" xfId="0" applyFont="1" applyFill="1" applyBorder="1" applyAlignment="1">
      <alignment horizontal="center" vertical="center" wrapText="1"/>
    </xf>
    <xf numFmtId="0" fontId="87" fillId="26" borderId="117" xfId="0" applyFont="1" applyFill="1" applyBorder="1" applyAlignment="1">
      <alignment horizontal="center" vertical="center" wrapText="1"/>
    </xf>
    <xf numFmtId="0" fontId="87" fillId="26" borderId="140" xfId="0" applyFont="1" applyFill="1" applyBorder="1" applyAlignment="1">
      <alignment horizontal="center" vertical="center" wrapText="1"/>
    </xf>
    <xf numFmtId="0" fontId="87" fillId="26" borderId="19" xfId="0" applyFont="1" applyFill="1" applyBorder="1" applyAlignment="1">
      <alignment horizontal="center" vertical="center" wrapText="1"/>
    </xf>
    <xf numFmtId="0" fontId="87" fillId="26" borderId="93" xfId="0" applyFont="1" applyFill="1" applyBorder="1" applyAlignment="1">
      <alignment horizontal="center" vertical="center" textRotation="255"/>
    </xf>
    <xf numFmtId="0" fontId="87" fillId="26" borderId="17" xfId="0" applyFont="1" applyFill="1" applyBorder="1" applyAlignment="1">
      <alignment horizontal="center" vertical="center"/>
    </xf>
    <xf numFmtId="0" fontId="87" fillId="26" borderId="18" xfId="0" applyFont="1" applyFill="1" applyBorder="1" applyAlignment="1">
      <alignment horizontal="center" vertical="center"/>
    </xf>
    <xf numFmtId="0" fontId="87" fillId="0" borderId="10" xfId="0" applyFont="1" applyFill="1" applyBorder="1" applyAlignment="1">
      <alignment vertical="center" wrapText="1"/>
    </xf>
    <xf numFmtId="0" fontId="87" fillId="0" borderId="20" xfId="0" applyFont="1" applyFill="1" applyBorder="1" applyAlignment="1">
      <alignment horizontal="center" vertical="center"/>
    </xf>
    <xf numFmtId="0" fontId="87" fillId="0" borderId="28" xfId="0" applyFont="1" applyFill="1" applyBorder="1" applyAlignment="1">
      <alignment horizontal="center" vertical="center"/>
    </xf>
    <xf numFmtId="0" fontId="87" fillId="0" borderId="28" xfId="0" applyFont="1" applyFill="1" applyBorder="1" applyAlignment="1" applyProtection="1">
      <alignment horizontal="center" vertical="center"/>
      <protection locked="0"/>
    </xf>
    <xf numFmtId="0" fontId="87" fillId="0" borderId="30" xfId="0" applyFont="1" applyFill="1" applyBorder="1" applyAlignment="1" applyProtection="1">
      <alignment horizontal="center" vertical="center"/>
      <protection locked="0"/>
    </xf>
    <xf numFmtId="0" fontId="87" fillId="0" borderId="10" xfId="0" applyFont="1" applyFill="1" applyBorder="1" applyAlignment="1" applyProtection="1">
      <alignment vertical="center" wrapText="1"/>
      <protection locked="0"/>
    </xf>
    <xf numFmtId="0" fontId="75" fillId="0" borderId="12" xfId="0" applyFont="1" applyFill="1" applyBorder="1" applyAlignment="1">
      <alignment vertical="center" wrapText="1"/>
    </xf>
    <xf numFmtId="38" fontId="87" fillId="0" borderId="10" xfId="34" applyFont="1" applyFill="1" applyBorder="1" applyAlignment="1" applyProtection="1">
      <alignment vertical="center" shrinkToFit="1"/>
      <protection locked="0"/>
    </xf>
    <xf numFmtId="40" fontId="87" fillId="0" borderId="23" xfId="34" applyNumberFormat="1" applyFont="1" applyFill="1" applyBorder="1" applyAlignment="1" applyProtection="1">
      <alignment vertical="center" shrinkToFit="1"/>
      <protection locked="0"/>
    </xf>
    <xf numFmtId="0" fontId="75" fillId="28" borderId="95" xfId="0" applyFont="1" applyFill="1" applyBorder="1" applyAlignment="1" applyProtection="1">
      <alignment horizontal="center" vertical="center"/>
      <protection locked="0"/>
    </xf>
    <xf numFmtId="0" fontId="96" fillId="28" borderId="11" xfId="0" applyFont="1" applyFill="1" applyBorder="1" applyAlignment="1" applyProtection="1">
      <alignment horizontal="center" vertical="center"/>
      <protection locked="0"/>
    </xf>
    <xf numFmtId="10" fontId="87" fillId="0" borderId="10" xfId="28" applyNumberFormat="1" applyFont="1" applyFill="1" applyBorder="1" applyAlignment="1">
      <alignment vertical="center" shrinkToFit="1"/>
    </xf>
    <xf numFmtId="0" fontId="87" fillId="28" borderId="37" xfId="0" applyFont="1" applyFill="1" applyBorder="1" applyAlignment="1" applyProtection="1">
      <alignment horizontal="center" vertical="center"/>
      <protection locked="0"/>
    </xf>
    <xf numFmtId="0" fontId="87" fillId="28" borderId="37" xfId="0" applyFont="1" applyFill="1" applyBorder="1" applyAlignment="1">
      <alignment horizontal="center" vertical="center"/>
    </xf>
    <xf numFmtId="0" fontId="75" fillId="0" borderId="37" xfId="0" applyFont="1" applyFill="1" applyBorder="1">
      <alignment vertical="center"/>
    </xf>
    <xf numFmtId="0" fontId="75" fillId="0" borderId="37" xfId="0" applyFont="1" applyFill="1" applyBorder="1" applyAlignment="1">
      <alignment horizontal="center" vertical="center"/>
    </xf>
    <xf numFmtId="0" fontId="75" fillId="0" borderId="37" xfId="0" applyFont="1" applyFill="1" applyBorder="1" applyAlignment="1">
      <alignment vertical="center"/>
    </xf>
    <xf numFmtId="177" fontId="87" fillId="0" borderId="23" xfId="0" applyNumberFormat="1" applyFont="1" applyFill="1" applyBorder="1">
      <alignment vertical="center"/>
    </xf>
    <xf numFmtId="0" fontId="75" fillId="0" borderId="11" xfId="0" applyFont="1" applyFill="1" applyBorder="1" applyAlignment="1">
      <alignment vertical="center"/>
    </xf>
    <xf numFmtId="0" fontId="87" fillId="0" borderId="12" xfId="0" applyFont="1" applyFill="1" applyBorder="1" applyAlignment="1">
      <alignment horizontal="left" vertical="center"/>
    </xf>
    <xf numFmtId="0" fontId="87" fillId="0" borderId="37" xfId="0" applyFont="1" applyFill="1" applyBorder="1" applyAlignment="1">
      <alignment horizontal="center" vertical="center"/>
    </xf>
    <xf numFmtId="0" fontId="87" fillId="0" borderId="37" xfId="0" applyFont="1" applyFill="1" applyBorder="1" applyAlignment="1">
      <alignment horizontal="left" vertical="center"/>
    </xf>
    <xf numFmtId="177" fontId="87" fillId="0" borderId="142" xfId="34" applyNumberFormat="1" applyFont="1" applyFill="1" applyBorder="1" applyAlignment="1">
      <alignment vertical="center"/>
    </xf>
    <xf numFmtId="0" fontId="87" fillId="25" borderId="94" xfId="0" applyFont="1" applyFill="1" applyBorder="1">
      <alignment vertical="center"/>
    </xf>
    <xf numFmtId="0" fontId="75" fillId="25" borderId="45" xfId="0" applyFont="1" applyFill="1" applyBorder="1">
      <alignment vertical="center"/>
    </xf>
    <xf numFmtId="0" fontId="75" fillId="25" borderId="24" xfId="0" applyFont="1" applyFill="1" applyBorder="1">
      <alignment vertical="center"/>
    </xf>
    <xf numFmtId="0" fontId="75" fillId="25" borderId="25" xfId="0" applyFont="1" applyFill="1" applyBorder="1">
      <alignment vertical="center"/>
    </xf>
    <xf numFmtId="0" fontId="75" fillId="26" borderId="57" xfId="0" applyFont="1" applyFill="1" applyBorder="1" applyAlignment="1">
      <alignment horizontal="center" vertical="center" wrapText="1"/>
    </xf>
    <xf numFmtId="0" fontId="87" fillId="26" borderId="12" xfId="0" applyFont="1" applyFill="1" applyBorder="1" applyAlignment="1" applyProtection="1">
      <alignment horizontal="left" vertical="top" textRotation="255"/>
      <protection locked="0"/>
    </xf>
    <xf numFmtId="0" fontId="87" fillId="26" borderId="23" xfId="0" applyFont="1" applyFill="1" applyBorder="1" applyAlignment="1">
      <alignment vertical="center" wrapText="1"/>
    </xf>
    <xf numFmtId="0" fontId="87" fillId="26" borderId="17" xfId="0" applyFont="1" applyFill="1" applyBorder="1" applyAlignment="1">
      <alignment horizontal="center" vertical="center" wrapText="1"/>
    </xf>
    <xf numFmtId="0" fontId="87" fillId="26" borderId="16" xfId="0" applyFont="1" applyFill="1" applyBorder="1" applyAlignment="1">
      <alignment horizontal="center" vertical="center" wrapText="1"/>
    </xf>
    <xf numFmtId="0" fontId="87" fillId="26" borderId="102" xfId="0" applyFont="1" applyFill="1" applyBorder="1" applyAlignment="1">
      <alignment horizontal="center" vertical="center" textRotation="255"/>
    </xf>
    <xf numFmtId="0" fontId="74" fillId="26" borderId="93" xfId="0" applyFont="1" applyFill="1" applyBorder="1" applyAlignment="1" applyProtection="1">
      <alignment horizontal="center" vertical="top" textRotation="255" wrapText="1"/>
      <protection locked="0"/>
    </xf>
    <xf numFmtId="40" fontId="87" fillId="0" borderId="12" xfId="34" applyNumberFormat="1" applyFont="1" applyFill="1" applyBorder="1" applyAlignment="1" applyProtection="1">
      <alignment vertical="center" shrinkToFit="1"/>
      <protection locked="0"/>
    </xf>
    <xf numFmtId="0" fontId="87" fillId="25" borderId="95" xfId="0" applyFont="1" applyFill="1" applyBorder="1" applyAlignment="1" applyProtection="1">
      <alignment horizontal="center" vertical="center"/>
      <protection locked="0"/>
    </xf>
    <xf numFmtId="0" fontId="96" fillId="25" borderId="11" xfId="0" applyFont="1" applyFill="1" applyBorder="1" applyAlignment="1" applyProtection="1">
      <alignment horizontal="center" vertical="center"/>
      <protection locked="0"/>
    </xf>
    <xf numFmtId="179" fontId="87" fillId="0" borderId="10" xfId="28" applyNumberFormat="1" applyFont="1" applyFill="1" applyBorder="1" applyAlignment="1">
      <alignment vertical="center" shrinkToFit="1"/>
    </xf>
    <xf numFmtId="0" fontId="87" fillId="25" borderId="10" xfId="0" applyFont="1" applyFill="1" applyBorder="1" applyAlignment="1" applyProtection="1">
      <alignment vertical="center"/>
      <protection locked="0"/>
    </xf>
    <xf numFmtId="0" fontId="87" fillId="25" borderId="37" xfId="0" applyFont="1" applyFill="1" applyBorder="1" applyAlignment="1" applyProtection="1">
      <alignment horizontal="center" vertical="center"/>
      <protection locked="0"/>
    </xf>
    <xf numFmtId="0" fontId="78" fillId="33" borderId="142" xfId="0" applyFont="1" applyFill="1" applyBorder="1" applyAlignment="1">
      <alignment horizontal="center" vertical="center"/>
    </xf>
    <xf numFmtId="0" fontId="78" fillId="34" borderId="26" xfId="0" applyFont="1" applyFill="1" applyBorder="1">
      <alignment vertical="center"/>
    </xf>
    <xf numFmtId="0" fontId="78" fillId="34" borderId="31" xfId="0" applyFont="1" applyFill="1" applyBorder="1">
      <alignment vertical="center"/>
    </xf>
    <xf numFmtId="0" fontId="78" fillId="34" borderId="32" xfId="0" applyFont="1" applyFill="1" applyBorder="1">
      <alignment vertical="center"/>
    </xf>
    <xf numFmtId="0" fontId="96" fillId="25" borderId="53" xfId="0" applyFont="1" applyFill="1" applyBorder="1" applyAlignment="1" applyProtection="1">
      <alignment horizontal="center" vertical="center"/>
      <protection locked="0"/>
    </xf>
    <xf numFmtId="179" fontId="87" fillId="0" borderId="29" xfId="28" applyNumberFormat="1" applyFont="1" applyFill="1" applyBorder="1" applyAlignment="1">
      <alignment vertical="center" shrinkToFit="1"/>
    </xf>
    <xf numFmtId="0" fontId="87" fillId="25" borderId="29" xfId="0" applyFont="1" applyFill="1" applyBorder="1" applyAlignment="1" applyProtection="1">
      <alignment vertical="center"/>
      <protection locked="0"/>
    </xf>
    <xf numFmtId="0" fontId="76" fillId="0" borderId="62" xfId="0" applyFont="1" applyFill="1" applyBorder="1" applyAlignment="1">
      <alignment vertical="center"/>
    </xf>
    <xf numFmtId="0" fontId="87" fillId="25" borderId="52" xfId="0" applyFont="1" applyFill="1" applyBorder="1" applyAlignment="1" applyProtection="1">
      <alignment horizontal="center" vertical="center"/>
      <protection locked="0"/>
    </xf>
    <xf numFmtId="0" fontId="76" fillId="0" borderId="52" xfId="0" applyFont="1" applyFill="1" applyBorder="1" applyAlignment="1">
      <alignment vertical="center"/>
    </xf>
    <xf numFmtId="0" fontId="76" fillId="0" borderId="52" xfId="0" applyFont="1" applyFill="1" applyBorder="1" applyAlignment="1" applyProtection="1">
      <alignment vertical="center"/>
      <protection locked="0"/>
    </xf>
    <xf numFmtId="0" fontId="75" fillId="0" borderId="52" xfId="0" applyFont="1" applyFill="1" applyBorder="1">
      <alignment vertical="center"/>
    </xf>
    <xf numFmtId="0" fontId="75" fillId="0" borderId="52" xfId="0" applyFont="1" applyFill="1" applyBorder="1" applyAlignment="1">
      <alignment horizontal="center" vertical="center"/>
    </xf>
    <xf numFmtId="0" fontId="75" fillId="0" borderId="52" xfId="0" applyFont="1" applyFill="1" applyBorder="1" applyAlignment="1">
      <alignment vertical="center"/>
    </xf>
    <xf numFmtId="177" fontId="87" fillId="0" borderId="27" xfId="0" applyNumberFormat="1" applyFont="1" applyFill="1" applyBorder="1">
      <alignment vertical="center"/>
    </xf>
    <xf numFmtId="0" fontId="50" fillId="0" borderId="10" xfId="0" applyFont="1" applyBorder="1" applyAlignment="1">
      <alignment horizontal="center" vertical="center"/>
    </xf>
    <xf numFmtId="0" fontId="41" fillId="0" borderId="151" xfId="0" applyFont="1" applyBorder="1" applyAlignment="1">
      <alignment horizontal="center" vertical="top" wrapText="1"/>
    </xf>
    <xf numFmtId="0" fontId="43" fillId="29" borderId="0" xfId="0" applyFont="1" applyFill="1" applyAlignment="1">
      <alignment horizontal="center" vertical="top" wrapText="1"/>
    </xf>
    <xf numFmtId="0" fontId="44" fillId="0" borderId="18" xfId="0" applyFont="1" applyBorder="1" applyAlignment="1">
      <alignment horizontal="left" vertical="top" wrapText="1"/>
    </xf>
    <xf numFmtId="0" fontId="47" fillId="0" borderId="0" xfId="0" applyFont="1" applyAlignment="1">
      <alignment horizontal="left" vertical="center" wrapText="1"/>
    </xf>
    <xf numFmtId="0" fontId="51" fillId="0" borderId="12" xfId="0" applyFont="1" applyBorder="1" applyAlignment="1">
      <alignment horizontal="center" vertical="center" wrapText="1"/>
    </xf>
    <xf numFmtId="0" fontId="49" fillId="31" borderId="26" xfId="0" applyFont="1" applyFill="1" applyBorder="1" applyAlignment="1">
      <alignment horizontal="center" vertical="center" wrapText="1"/>
    </xf>
    <xf numFmtId="0" fontId="49" fillId="31" borderId="32" xfId="0" applyFont="1" applyFill="1" applyBorder="1" applyAlignment="1">
      <alignment horizontal="center" vertical="center" wrapText="1"/>
    </xf>
    <xf numFmtId="0" fontId="51" fillId="0" borderId="35" xfId="0" applyFont="1" applyBorder="1" applyAlignment="1">
      <alignment horizontal="center" vertical="center" wrapText="1"/>
    </xf>
    <xf numFmtId="0" fontId="51" fillId="0" borderId="38" xfId="0" applyFont="1" applyBorder="1" applyAlignment="1">
      <alignment horizontal="center" vertical="center" wrapText="1"/>
    </xf>
    <xf numFmtId="0" fontId="51" fillId="0" borderId="108" xfId="0" applyFont="1" applyBorder="1" applyAlignment="1">
      <alignment horizontal="center" vertical="center" wrapText="1"/>
    </xf>
    <xf numFmtId="0" fontId="51" fillId="0" borderId="107" xfId="0" applyFont="1" applyBorder="1" applyAlignment="1">
      <alignment horizontal="center" vertical="center" wrapText="1"/>
    </xf>
    <xf numFmtId="0" fontId="37" fillId="0" borderId="13" xfId="0" applyFont="1" applyBorder="1" applyAlignment="1">
      <alignment horizontal="center" vertical="center"/>
    </xf>
    <xf numFmtId="0" fontId="37" fillId="0" borderId="150" xfId="0" applyFont="1" applyBorder="1" applyAlignment="1">
      <alignment horizontal="center" vertical="center"/>
    </xf>
    <xf numFmtId="0" fontId="37" fillId="0" borderId="12" xfId="0" applyFont="1" applyBorder="1" applyAlignment="1">
      <alignment horizontal="center" vertical="center" wrapText="1"/>
    </xf>
    <xf numFmtId="0" fontId="37" fillId="0" borderId="37" xfId="0" applyFont="1" applyBorder="1" applyAlignment="1">
      <alignment horizontal="center" vertical="center" wrapText="1"/>
    </xf>
    <xf numFmtId="0" fontId="37" fillId="0" borderId="11" xfId="0" applyFont="1" applyBorder="1" applyAlignment="1">
      <alignment horizontal="center" vertical="center" wrapText="1"/>
    </xf>
    <xf numFmtId="0" fontId="37" fillId="30" borderId="62" xfId="0" applyFont="1" applyFill="1" applyBorder="1" applyAlignment="1">
      <alignment vertical="center"/>
    </xf>
    <xf numFmtId="0" fontId="37" fillId="30" borderId="52" xfId="0" applyFont="1" applyFill="1" applyBorder="1" applyAlignment="1">
      <alignment vertical="center"/>
    </xf>
    <xf numFmtId="0" fontId="37" fillId="30" borderId="53" xfId="0" applyFont="1" applyFill="1" applyBorder="1" applyAlignment="1">
      <alignment vertical="center"/>
    </xf>
    <xf numFmtId="0" fontId="37" fillId="0" borderId="93" xfId="0" applyFont="1" applyBorder="1" applyAlignment="1">
      <alignment horizontal="center" vertical="center"/>
    </xf>
    <xf numFmtId="0" fontId="37" fillId="0" borderId="21" xfId="0" applyFont="1" applyBorder="1" applyAlignment="1">
      <alignment horizontal="center" vertical="center"/>
    </xf>
    <xf numFmtId="0" fontId="37" fillId="0" borderId="15" xfId="0" applyFont="1" applyBorder="1" applyAlignment="1">
      <alignment horizontal="center" vertical="center"/>
    </xf>
    <xf numFmtId="0" fontId="37" fillId="0" borderId="106" xfId="0" applyFont="1" applyBorder="1" applyAlignment="1">
      <alignment horizontal="center" vertical="center"/>
    </xf>
    <xf numFmtId="0" fontId="37" fillId="0" borderId="148" xfId="0" applyFont="1" applyBorder="1" applyAlignment="1">
      <alignment horizontal="center" vertical="center"/>
    </xf>
    <xf numFmtId="0" fontId="37" fillId="0" borderId="102" xfId="0" applyFont="1" applyBorder="1" applyAlignment="1">
      <alignment horizontal="center" vertical="center" wrapText="1"/>
    </xf>
    <xf numFmtId="0" fontId="37" fillId="0" borderId="102" xfId="0" applyFont="1" applyBorder="1" applyAlignment="1">
      <alignment horizontal="center" vertical="center"/>
    </xf>
    <xf numFmtId="0" fontId="37" fillId="0" borderId="14" xfId="0" applyFont="1" applyBorder="1" applyAlignment="1">
      <alignment horizontal="center" vertical="center"/>
    </xf>
    <xf numFmtId="0" fontId="37" fillId="0" borderId="149" xfId="0" applyFont="1" applyBorder="1" applyAlignment="1">
      <alignment horizontal="center" vertical="center"/>
    </xf>
    <xf numFmtId="0" fontId="37" fillId="30" borderId="12" xfId="0" applyFont="1" applyFill="1" applyBorder="1" applyAlignment="1">
      <alignment vertical="center"/>
    </xf>
    <xf numFmtId="0" fontId="37" fillId="30" borderId="37" xfId="0" applyFont="1" applyFill="1" applyBorder="1" applyAlignment="1">
      <alignment vertical="center"/>
    </xf>
    <xf numFmtId="0" fontId="37" fillId="30" borderId="11" xfId="0" applyFont="1" applyFill="1" applyBorder="1" applyAlignment="1">
      <alignment vertical="center"/>
    </xf>
    <xf numFmtId="0" fontId="37" fillId="30" borderId="51" xfId="0" applyFont="1" applyFill="1" applyBorder="1" applyAlignment="1">
      <alignment horizontal="left" vertical="center"/>
    </xf>
    <xf numFmtId="0" fontId="37" fillId="30" borderId="97" xfId="0" applyFont="1" applyFill="1" applyBorder="1" applyAlignment="1">
      <alignment horizontal="left" vertical="center"/>
    </xf>
    <xf numFmtId="0" fontId="37" fillId="30" borderId="147" xfId="0" applyFont="1" applyFill="1" applyBorder="1" applyAlignment="1">
      <alignment horizontal="left" vertical="center"/>
    </xf>
    <xf numFmtId="0" fontId="37" fillId="30" borderId="22" xfId="0" applyFont="1" applyFill="1" applyBorder="1" applyAlignment="1">
      <alignment horizontal="left" vertical="center"/>
    </xf>
    <xf numFmtId="0" fontId="37" fillId="30" borderId="95" xfId="0" applyFont="1" applyFill="1" applyBorder="1" applyAlignment="1">
      <alignment horizontal="left" vertical="center"/>
    </xf>
    <xf numFmtId="0" fontId="37" fillId="30" borderId="10" xfId="0" applyFont="1" applyFill="1" applyBorder="1" applyAlignment="1">
      <alignment horizontal="left" vertical="center"/>
    </xf>
    <xf numFmtId="0" fontId="37" fillId="30" borderId="13" xfId="0" applyFont="1" applyFill="1" applyBorder="1" applyAlignment="1">
      <alignment horizontal="left" vertical="center"/>
    </xf>
    <xf numFmtId="0" fontId="37" fillId="30" borderId="14" xfId="0" applyFont="1" applyFill="1" applyBorder="1" applyAlignment="1">
      <alignment horizontal="left" vertical="center"/>
    </xf>
    <xf numFmtId="0" fontId="37" fillId="30" borderId="96" xfId="0" applyFont="1" applyFill="1" applyBorder="1" applyAlignment="1">
      <alignment horizontal="left" vertical="center"/>
    </xf>
    <xf numFmtId="0" fontId="37" fillId="30" borderId="93" xfId="0" applyFont="1" applyFill="1" applyBorder="1" applyAlignment="1">
      <alignment horizontal="left" vertical="center"/>
    </xf>
    <xf numFmtId="0" fontId="37" fillId="30" borderId="17" xfId="0" applyFont="1" applyFill="1" applyBorder="1" applyAlignment="1">
      <alignment horizontal="left" vertical="center"/>
    </xf>
    <xf numFmtId="0" fontId="37" fillId="30" borderId="117" xfId="0" applyFont="1" applyFill="1" applyBorder="1" applyAlignment="1">
      <alignment horizontal="left" vertical="center"/>
    </xf>
    <xf numFmtId="0" fontId="37" fillId="30" borderId="12" xfId="0" applyFont="1" applyFill="1" applyBorder="1" applyAlignment="1">
      <alignment horizontal="left" vertical="center"/>
    </xf>
    <xf numFmtId="0" fontId="37" fillId="30" borderId="23" xfId="0" applyFont="1" applyFill="1" applyBorder="1" applyAlignment="1">
      <alignment horizontal="left" vertical="center"/>
    </xf>
    <xf numFmtId="0" fontId="37" fillId="30" borderId="140" xfId="0" applyFont="1" applyFill="1" applyBorder="1" applyAlignment="1">
      <alignment horizontal="left" vertical="center"/>
    </xf>
    <xf numFmtId="0" fontId="37" fillId="0" borderId="10" xfId="0" applyFont="1" applyBorder="1" applyAlignment="1">
      <alignment horizontal="left" vertical="center"/>
    </xf>
    <xf numFmtId="0" fontId="37" fillId="0" borderId="12" xfId="0" applyFont="1" applyBorder="1" applyAlignment="1">
      <alignment horizontal="left" vertical="center"/>
    </xf>
    <xf numFmtId="0" fontId="37" fillId="0" borderId="10" xfId="0" applyFont="1" applyBorder="1" applyAlignment="1">
      <alignment vertical="center"/>
    </xf>
    <xf numFmtId="0" fontId="37" fillId="0" borderId="0" xfId="0" applyFont="1" applyAlignment="1">
      <alignment horizontal="left" vertical="top" wrapText="1"/>
    </xf>
    <xf numFmtId="0" fontId="37" fillId="30" borderId="139" xfId="0" applyFont="1" applyFill="1" applyBorder="1" applyAlignment="1">
      <alignment horizontal="left" vertical="center"/>
    </xf>
    <xf numFmtId="0" fontId="37" fillId="30" borderId="10" xfId="0" applyFont="1" applyFill="1" applyBorder="1" applyAlignment="1">
      <alignment vertical="center"/>
    </xf>
    <xf numFmtId="0" fontId="37" fillId="30" borderId="97" xfId="0" applyFont="1" applyFill="1" applyBorder="1" applyAlignment="1">
      <alignment vertical="center"/>
    </xf>
    <xf numFmtId="0" fontId="37" fillId="0" borderId="13" xfId="0" applyFont="1" applyBorder="1" applyAlignment="1">
      <alignment horizontal="center" vertical="center" wrapText="1"/>
    </xf>
    <xf numFmtId="0" fontId="37" fillId="0" borderId="150" xfId="0" applyFont="1" applyBorder="1" applyAlignment="1">
      <alignment horizontal="center" vertical="center" wrapText="1"/>
    </xf>
    <xf numFmtId="0" fontId="0" fillId="0" borderId="0" xfId="0" applyAlignment="1">
      <alignment horizontal="left" vertical="top" wrapText="1"/>
    </xf>
    <xf numFmtId="0" fontId="37" fillId="30" borderId="29" xfId="0" applyFont="1" applyFill="1" applyBorder="1" applyAlignment="1">
      <alignment vertical="center"/>
    </xf>
    <xf numFmtId="0" fontId="37" fillId="0" borderId="13" xfId="0" applyFont="1" applyBorder="1" applyAlignment="1">
      <alignment vertical="center" wrapText="1" shrinkToFit="1"/>
    </xf>
    <xf numFmtId="0" fontId="37" fillId="0" borderId="93" xfId="0" applyFont="1" applyBorder="1" applyAlignment="1">
      <alignment vertical="center" wrapText="1" shrinkToFit="1"/>
    </xf>
    <xf numFmtId="0" fontId="37" fillId="30" borderId="118" xfId="0" applyFont="1" applyFill="1" applyBorder="1" applyAlignment="1">
      <alignment horizontal="left" vertical="center"/>
    </xf>
    <xf numFmtId="0" fontId="37" fillId="30" borderId="119" xfId="0" applyFont="1" applyFill="1" applyBorder="1" applyAlignment="1">
      <alignment horizontal="left" vertical="center"/>
    </xf>
    <xf numFmtId="0" fontId="37" fillId="30" borderId="120" xfId="0" applyFont="1" applyFill="1" applyBorder="1" applyAlignment="1">
      <alignment horizontal="left" vertical="center"/>
    </xf>
    <xf numFmtId="0" fontId="73" fillId="30" borderId="56" xfId="48" applyFont="1" applyFill="1" applyBorder="1" applyAlignment="1">
      <alignment horizontal="left" vertical="center"/>
    </xf>
    <xf numFmtId="0" fontId="37" fillId="30" borderId="29" xfId="0" applyFont="1" applyFill="1" applyBorder="1" applyAlignment="1">
      <alignment horizontal="left" vertical="center"/>
    </xf>
    <xf numFmtId="0" fontId="37" fillId="30" borderId="62" xfId="0" applyFont="1" applyFill="1" applyBorder="1" applyAlignment="1">
      <alignment horizontal="left" vertical="center"/>
    </xf>
    <xf numFmtId="0" fontId="37" fillId="30" borderId="27" xfId="0" applyFont="1" applyFill="1" applyBorder="1" applyAlignment="1">
      <alignment horizontal="left" vertical="center"/>
    </xf>
    <xf numFmtId="0" fontId="79" fillId="26" borderId="75" xfId="0" applyFont="1" applyFill="1" applyBorder="1" applyAlignment="1">
      <alignment vertical="center" wrapText="1"/>
    </xf>
    <xf numFmtId="0" fontId="79" fillId="26" borderId="55" xfId="0" applyFont="1" applyFill="1" applyBorder="1" applyAlignment="1">
      <alignment vertical="center" wrapText="1"/>
    </xf>
    <xf numFmtId="0" fontId="79" fillId="26" borderId="14" xfId="0" applyFont="1" applyFill="1" applyBorder="1" applyAlignment="1">
      <alignment horizontal="center" vertical="center"/>
    </xf>
    <xf numFmtId="0" fontId="79" fillId="26" borderId="21" xfId="0" applyFont="1" applyFill="1" applyBorder="1" applyAlignment="1">
      <alignment horizontal="center" vertical="center"/>
    </xf>
    <xf numFmtId="0" fontId="79" fillId="26" borderId="11" xfId="0" applyFont="1" applyFill="1" applyBorder="1" applyAlignment="1">
      <alignment horizontal="center" vertical="center"/>
    </xf>
    <xf numFmtId="0" fontId="79" fillId="24" borderId="88" xfId="0" applyFont="1" applyFill="1" applyBorder="1" applyAlignment="1">
      <alignment vertical="center" wrapText="1"/>
    </xf>
    <xf numFmtId="49" fontId="74" fillId="0" borderId="12" xfId="0" applyNumberFormat="1" applyFont="1" applyFill="1" applyBorder="1" applyAlignment="1">
      <alignment horizontal="center" vertical="center" wrapText="1"/>
    </xf>
    <xf numFmtId="49" fontId="74" fillId="0" borderId="37" xfId="0" applyNumberFormat="1" applyFont="1" applyFill="1" applyBorder="1" applyAlignment="1">
      <alignment horizontal="center" vertical="center" wrapText="1"/>
    </xf>
    <xf numFmtId="49" fontId="74" fillId="0" borderId="11" xfId="0" applyNumberFormat="1" applyFont="1" applyFill="1" applyBorder="1" applyAlignment="1">
      <alignment horizontal="center" vertical="center" wrapText="1"/>
    </xf>
    <xf numFmtId="0" fontId="79" fillId="0" borderId="64" xfId="0" applyFont="1" applyFill="1" applyBorder="1" applyAlignment="1">
      <alignment vertical="center" wrapText="1"/>
    </xf>
    <xf numFmtId="0" fontId="79" fillId="0" borderId="65" xfId="0" applyFont="1" applyFill="1" applyBorder="1" applyAlignment="1">
      <alignment vertical="center" wrapText="1"/>
    </xf>
    <xf numFmtId="0" fontId="79" fillId="0" borderId="66" xfId="0" applyFont="1" applyFill="1" applyBorder="1" applyAlignment="1">
      <alignment vertical="center" wrapText="1"/>
    </xf>
    <xf numFmtId="0" fontId="79" fillId="0" borderId="67" xfId="0" applyFont="1" applyFill="1" applyBorder="1" applyAlignment="1">
      <alignment horizontal="left" vertical="center" wrapText="1"/>
    </xf>
    <xf numFmtId="0" fontId="79" fillId="0" borderId="55" xfId="0" applyFont="1" applyFill="1" applyBorder="1" applyAlignment="1">
      <alignment horizontal="left" vertical="center" wrapText="1"/>
    </xf>
    <xf numFmtId="0" fontId="79" fillId="0" borderId="68" xfId="0" applyFont="1" applyFill="1" applyBorder="1" applyAlignment="1">
      <alignment horizontal="left" vertical="center" wrapText="1"/>
    </xf>
    <xf numFmtId="0" fontId="79" fillId="0" borderId="74" xfId="0" applyFont="1" applyFill="1" applyBorder="1" applyAlignment="1">
      <alignment horizontal="left" vertical="center" wrapText="1"/>
    </xf>
    <xf numFmtId="0" fontId="79" fillId="0" borderId="75" xfId="0" applyFont="1" applyFill="1" applyBorder="1" applyAlignment="1">
      <alignment horizontal="left" vertical="center" wrapText="1"/>
    </xf>
    <xf numFmtId="0" fontId="79" fillId="0" borderId="83" xfId="0" applyFont="1" applyFill="1" applyBorder="1" applyAlignment="1">
      <alignment horizontal="left" vertical="center" wrapText="1"/>
    </xf>
    <xf numFmtId="0" fontId="79" fillId="0" borderId="21" xfId="0" applyFont="1" applyFill="1" applyBorder="1" applyAlignment="1">
      <alignment vertical="top" wrapText="1"/>
    </xf>
    <xf numFmtId="0" fontId="85" fillId="28" borderId="26" xfId="0" applyFont="1" applyFill="1" applyBorder="1" applyAlignment="1">
      <alignment horizontal="left" vertical="center" wrapText="1"/>
    </xf>
    <xf numFmtId="0" fontId="85" fillId="28" borderId="31" xfId="0" applyFont="1" applyFill="1" applyBorder="1" applyAlignment="1">
      <alignment horizontal="left" vertical="center" wrapText="1"/>
    </xf>
    <xf numFmtId="0" fontId="85" fillId="28" borderId="32" xfId="0" applyFont="1" applyFill="1" applyBorder="1" applyAlignment="1">
      <alignment horizontal="left" vertical="center" wrapText="1"/>
    </xf>
    <xf numFmtId="0" fontId="81" fillId="0" borderId="59" xfId="0" applyFont="1" applyFill="1" applyBorder="1" applyAlignment="1">
      <alignment horizontal="center" vertical="center"/>
    </xf>
    <xf numFmtId="0" fontId="81" fillId="0" borderId="41" xfId="0" applyFont="1" applyFill="1" applyBorder="1" applyAlignment="1">
      <alignment horizontal="center" vertical="center"/>
    </xf>
    <xf numFmtId="0" fontId="79" fillId="28" borderId="26" xfId="0" applyFont="1" applyFill="1" applyBorder="1" applyAlignment="1">
      <alignment horizontal="left" vertical="center" wrapText="1"/>
    </xf>
    <xf numFmtId="0" fontId="79" fillId="28" borderId="31" xfId="0" applyFont="1" applyFill="1" applyBorder="1" applyAlignment="1">
      <alignment horizontal="left" vertical="center" wrapText="1"/>
    </xf>
    <xf numFmtId="0" fontId="79" fillId="28" borderId="32" xfId="0" applyFont="1" applyFill="1" applyBorder="1" applyAlignment="1">
      <alignment horizontal="left" vertical="center" wrapText="1"/>
    </xf>
    <xf numFmtId="49" fontId="74" fillId="0" borderId="14" xfId="0" applyNumberFormat="1" applyFont="1" applyFill="1" applyBorder="1" applyAlignment="1">
      <alignment horizontal="center" vertical="center" wrapText="1"/>
    </xf>
    <xf numFmtId="49" fontId="74" fillId="0" borderId="21" xfId="0" applyNumberFormat="1" applyFont="1" applyFill="1" applyBorder="1" applyAlignment="1">
      <alignment horizontal="center" vertical="center" wrapText="1"/>
    </xf>
    <xf numFmtId="49" fontId="74" fillId="0" borderId="15" xfId="0" applyNumberFormat="1" applyFont="1" applyFill="1" applyBorder="1" applyAlignment="1">
      <alignment horizontal="center" vertical="center" wrapText="1"/>
    </xf>
    <xf numFmtId="0" fontId="76" fillId="0" borderId="85" xfId="0" applyFont="1" applyFill="1" applyBorder="1" applyAlignment="1">
      <alignment horizontal="center" vertical="center"/>
    </xf>
    <xf numFmtId="0" fontId="76" fillId="0" borderId="86" xfId="0" applyFont="1" applyFill="1" applyBorder="1" applyAlignment="1">
      <alignment horizontal="center" vertical="center"/>
    </xf>
    <xf numFmtId="0" fontId="76" fillId="0" borderId="114" xfId="0" applyFont="1" applyFill="1" applyBorder="1" applyAlignment="1">
      <alignment horizontal="center" vertical="center"/>
    </xf>
    <xf numFmtId="0" fontId="74" fillId="0" borderId="49" xfId="0" applyFont="1" applyFill="1" applyBorder="1" applyAlignment="1">
      <alignment horizontal="left" vertical="center" wrapText="1"/>
    </xf>
    <xf numFmtId="0" fontId="74" fillId="0" borderId="37" xfId="0" applyFont="1" applyFill="1" applyBorder="1" applyAlignment="1">
      <alignment horizontal="left" vertical="center" wrapText="1"/>
    </xf>
    <xf numFmtId="0" fontId="74" fillId="0" borderId="18" xfId="0" applyFont="1" applyFill="1" applyBorder="1" applyAlignment="1">
      <alignment horizontal="left" vertical="center" wrapText="1"/>
    </xf>
    <xf numFmtId="0" fontId="74" fillId="0" borderId="19" xfId="0" applyFont="1" applyFill="1" applyBorder="1" applyAlignment="1">
      <alignment horizontal="left" vertical="center" wrapText="1"/>
    </xf>
    <xf numFmtId="0" fontId="74" fillId="0" borderId="82" xfId="0" applyFont="1" applyFill="1" applyBorder="1" applyAlignment="1">
      <alignment horizontal="center" vertical="center"/>
    </xf>
    <xf numFmtId="0" fontId="74" fillId="0" borderId="50" xfId="0" applyFont="1" applyFill="1" applyBorder="1" applyAlignment="1">
      <alignment horizontal="center" vertical="center"/>
    </xf>
    <xf numFmtId="0" fontId="74" fillId="0" borderId="41" xfId="0" applyFont="1" applyFill="1" applyBorder="1" applyAlignment="1">
      <alignment horizontal="left" vertical="center" wrapText="1"/>
    </xf>
    <xf numFmtId="0" fontId="74" fillId="0" borderId="0" xfId="0" applyFont="1" applyFill="1" applyBorder="1" applyAlignment="1">
      <alignment horizontal="left" vertical="center" wrapText="1"/>
    </xf>
    <xf numFmtId="0" fontId="74" fillId="0" borderId="76" xfId="0" applyFont="1" applyFill="1" applyBorder="1" applyAlignment="1">
      <alignment horizontal="left" vertical="center" wrapText="1"/>
    </xf>
    <xf numFmtId="0" fontId="76" fillId="28" borderId="59" xfId="0" applyFont="1" applyFill="1" applyBorder="1" applyAlignment="1">
      <alignment horizontal="center" vertical="center"/>
    </xf>
    <xf numFmtId="0" fontId="81" fillId="0" borderId="77" xfId="0" applyFont="1" applyFill="1" applyBorder="1" applyAlignment="1">
      <alignment horizontal="center" vertical="center"/>
    </xf>
    <xf numFmtId="0" fontId="79" fillId="26" borderId="55" xfId="0" applyFont="1" applyFill="1" applyBorder="1" applyAlignment="1">
      <alignment horizontal="left" vertical="center" wrapText="1"/>
    </xf>
    <xf numFmtId="0" fontId="79" fillId="26" borderId="78" xfId="0" applyFont="1" applyFill="1" applyBorder="1" applyAlignment="1">
      <alignment horizontal="left" vertical="center" wrapText="1"/>
    </xf>
    <xf numFmtId="0" fontId="93" fillId="26" borderId="55" xfId="0" applyFont="1" applyFill="1" applyBorder="1" applyAlignment="1">
      <alignment vertical="center" wrapText="1"/>
    </xf>
    <xf numFmtId="0" fontId="76" fillId="0" borderId="102" xfId="0" applyFont="1" applyFill="1" applyBorder="1" applyAlignment="1">
      <alignment horizontal="center" vertical="center"/>
    </xf>
    <xf numFmtId="0" fontId="74" fillId="0" borderId="12" xfId="0" applyFont="1" applyFill="1" applyBorder="1" applyAlignment="1">
      <alignment vertical="center" wrapText="1"/>
    </xf>
    <xf numFmtId="0" fontId="74" fillId="0" borderId="37" xfId="0" applyFont="1" applyFill="1" applyBorder="1" applyAlignment="1">
      <alignment vertical="center" wrapText="1"/>
    </xf>
    <xf numFmtId="0" fontId="74" fillId="0" borderId="11" xfId="0" applyFont="1" applyFill="1" applyBorder="1" applyAlignment="1">
      <alignment vertical="center" wrapText="1"/>
    </xf>
    <xf numFmtId="0" fontId="81" fillId="0" borderId="72" xfId="0" applyFont="1" applyFill="1" applyBorder="1" applyAlignment="1">
      <alignment horizontal="left" vertical="center" wrapText="1"/>
    </xf>
    <xf numFmtId="0" fontId="81" fillId="0" borderId="55" xfId="0" applyFont="1" applyFill="1" applyBorder="1" applyAlignment="1">
      <alignment horizontal="left" vertical="center" wrapText="1"/>
    </xf>
    <xf numFmtId="0" fontId="74" fillId="26" borderId="103" xfId="0" applyFont="1" applyFill="1" applyBorder="1" applyAlignment="1">
      <alignment vertical="center" wrapText="1"/>
    </xf>
    <xf numFmtId="0" fontId="74" fillId="26" borderId="65" xfId="0" applyFont="1" applyFill="1" applyBorder="1" applyAlignment="1">
      <alignment vertical="center" wrapText="1"/>
    </xf>
    <xf numFmtId="0" fontId="74" fillId="26" borderId="104" xfId="0" applyFont="1" applyFill="1" applyBorder="1" applyAlignment="1">
      <alignment vertical="center" wrapText="1"/>
    </xf>
    <xf numFmtId="176" fontId="76" fillId="25" borderId="26" xfId="0" applyNumberFormat="1" applyFont="1" applyFill="1" applyBorder="1" applyAlignment="1" applyProtection="1">
      <alignment horizontal="right" vertical="center"/>
      <protection locked="0"/>
    </xf>
    <xf numFmtId="0" fontId="76" fillId="25" borderId="31" xfId="0" applyFont="1" applyFill="1" applyBorder="1" applyAlignment="1" applyProtection="1">
      <alignment horizontal="right" vertical="center"/>
      <protection locked="0"/>
    </xf>
    <xf numFmtId="0" fontId="76" fillId="25" borderId="32" xfId="0" applyFont="1" applyFill="1" applyBorder="1" applyAlignment="1" applyProtection="1">
      <alignment horizontal="right" vertical="center"/>
      <protection locked="0"/>
    </xf>
    <xf numFmtId="0" fontId="76" fillId="0" borderId="0" xfId="0" applyFont="1" applyFill="1" applyBorder="1" applyAlignment="1">
      <alignment horizontal="center" vertical="center"/>
    </xf>
    <xf numFmtId="0" fontId="76" fillId="0" borderId="16" xfId="0" applyFont="1" applyFill="1" applyBorder="1" applyAlignment="1">
      <alignment horizontal="center" vertical="center"/>
    </xf>
    <xf numFmtId="0" fontId="76" fillId="26" borderId="33" xfId="0" applyFont="1" applyFill="1" applyBorder="1" applyAlignment="1">
      <alignment vertical="center"/>
    </xf>
    <xf numFmtId="0" fontId="76" fillId="26" borderId="0" xfId="0" applyFont="1" applyFill="1" applyBorder="1" applyAlignment="1">
      <alignment vertical="center"/>
    </xf>
    <xf numFmtId="0" fontId="76" fillId="26" borderId="16" xfId="0" applyFont="1" applyFill="1" applyBorder="1" applyAlignment="1">
      <alignment vertical="center"/>
    </xf>
    <xf numFmtId="176" fontId="76" fillId="0" borderId="14" xfId="0" applyNumberFormat="1" applyFont="1" applyFill="1" applyBorder="1" applyAlignment="1">
      <alignment vertical="center"/>
    </xf>
    <xf numFmtId="176" fontId="76" fillId="0" borderId="21" xfId="0" applyNumberFormat="1" applyFont="1" applyFill="1" applyBorder="1" applyAlignment="1">
      <alignment vertical="center"/>
    </xf>
    <xf numFmtId="176" fontId="76" fillId="26" borderId="0" xfId="0" applyNumberFormat="1" applyFont="1" applyFill="1" applyBorder="1" applyAlignment="1" applyProtection="1">
      <alignment horizontal="right" vertical="center"/>
      <protection locked="0"/>
    </xf>
    <xf numFmtId="0" fontId="76" fillId="26" borderId="0" xfId="0" applyFont="1" applyFill="1" applyBorder="1" applyAlignment="1" applyProtection="1">
      <alignment horizontal="right" vertical="center"/>
      <protection locked="0"/>
    </xf>
    <xf numFmtId="0" fontId="76" fillId="0" borderId="55" xfId="0" applyFont="1" applyFill="1" applyBorder="1" applyAlignment="1">
      <alignment horizontal="center" vertical="center"/>
    </xf>
    <xf numFmtId="0" fontId="76" fillId="0" borderId="68" xfId="0" applyFont="1" applyFill="1" applyBorder="1" applyAlignment="1">
      <alignment horizontal="center" vertical="center"/>
    </xf>
    <xf numFmtId="176" fontId="79" fillId="26" borderId="78" xfId="0" applyNumberFormat="1" applyFont="1" applyFill="1" applyBorder="1" applyAlignment="1">
      <alignment vertical="center" shrinkToFit="1"/>
    </xf>
    <xf numFmtId="0" fontId="79" fillId="26" borderId="14" xfId="0" applyFont="1" applyFill="1" applyBorder="1" applyAlignment="1">
      <alignment horizontal="center" vertical="center" wrapText="1"/>
    </xf>
    <xf numFmtId="0" fontId="79" fillId="26" borderId="21" xfId="0" applyFont="1" applyFill="1" applyBorder="1" applyAlignment="1">
      <alignment horizontal="center" vertical="center" wrapText="1"/>
    </xf>
    <xf numFmtId="0" fontId="79" fillId="26" borderId="11" xfId="0" applyFont="1" applyFill="1" applyBorder="1" applyAlignment="1">
      <alignment horizontal="center" vertical="center" wrapText="1"/>
    </xf>
    <xf numFmtId="0" fontId="76" fillId="0" borderId="18" xfId="0" applyFont="1" applyFill="1" applyBorder="1" applyAlignment="1">
      <alignment horizontal="center" vertical="center"/>
    </xf>
    <xf numFmtId="176" fontId="76" fillId="0" borderId="12" xfId="0" applyNumberFormat="1" applyFont="1" applyFill="1" applyBorder="1" applyAlignment="1" applyProtection="1">
      <alignment vertical="center"/>
      <protection locked="0"/>
    </xf>
    <xf numFmtId="176" fontId="76" fillId="0" borderId="37" xfId="0" applyNumberFormat="1" applyFont="1" applyFill="1" applyBorder="1" applyAlignment="1" applyProtection="1">
      <alignment vertical="center"/>
      <protection locked="0"/>
    </xf>
    <xf numFmtId="0" fontId="76" fillId="0" borderId="37" xfId="0" applyFont="1" applyFill="1" applyBorder="1" applyAlignment="1">
      <alignment horizontal="center" vertical="center"/>
    </xf>
    <xf numFmtId="0" fontId="76" fillId="0" borderId="11" xfId="0" applyFont="1" applyFill="1" applyBorder="1" applyAlignment="1">
      <alignment horizontal="center" vertical="center"/>
    </xf>
    <xf numFmtId="0" fontId="76" fillId="0" borderId="37" xfId="0" applyFont="1" applyFill="1" applyBorder="1" applyAlignment="1">
      <alignment vertical="center"/>
    </xf>
    <xf numFmtId="0" fontId="76" fillId="0" borderId="21" xfId="0" applyFont="1" applyFill="1" applyBorder="1" applyAlignment="1">
      <alignment vertical="center" wrapText="1"/>
    </xf>
    <xf numFmtId="0" fontId="76" fillId="0" borderId="75" xfId="0" applyFont="1" applyFill="1" applyBorder="1" applyAlignment="1">
      <alignment horizontal="center" vertical="center"/>
    </xf>
    <xf numFmtId="0" fontId="76" fillId="0" borderId="83" xfId="0" applyFont="1" applyFill="1" applyBorder="1" applyAlignment="1">
      <alignment horizontal="center" vertical="center"/>
    </xf>
    <xf numFmtId="176" fontId="76" fillId="25" borderId="26" xfId="0" applyNumberFormat="1" applyFont="1" applyFill="1" applyBorder="1" applyAlignment="1" applyProtection="1">
      <alignment vertical="center"/>
      <protection locked="0"/>
    </xf>
    <xf numFmtId="176" fontId="76" fillId="25" borderId="31" xfId="0" applyNumberFormat="1" applyFont="1" applyFill="1" applyBorder="1" applyAlignment="1" applyProtection="1">
      <alignment vertical="center"/>
      <protection locked="0"/>
    </xf>
    <xf numFmtId="176" fontId="76" fillId="25" borderId="32" xfId="0" applyNumberFormat="1" applyFont="1" applyFill="1" applyBorder="1" applyAlignment="1" applyProtection="1">
      <alignment vertical="center"/>
      <protection locked="0"/>
    </xf>
    <xf numFmtId="0" fontId="76" fillId="0" borderId="141" xfId="0" applyFont="1" applyFill="1" applyBorder="1" applyAlignment="1">
      <alignment horizontal="center" vertical="center"/>
    </xf>
    <xf numFmtId="0" fontId="76" fillId="0" borderId="19" xfId="0" applyFont="1" applyFill="1" applyBorder="1" applyAlignment="1">
      <alignment horizontal="center" vertical="center"/>
    </xf>
    <xf numFmtId="0" fontId="76" fillId="0" borderId="37" xfId="0" applyFont="1" applyFill="1" applyBorder="1" applyAlignment="1">
      <alignment vertical="center" shrinkToFit="1"/>
    </xf>
    <xf numFmtId="0" fontId="76" fillId="26" borderId="135" xfId="0" applyFont="1" applyFill="1" applyBorder="1" applyAlignment="1">
      <alignment horizontal="center" vertical="center"/>
    </xf>
    <xf numFmtId="0" fontId="76" fillId="26" borderId="136" xfId="0" applyFont="1" applyFill="1" applyBorder="1" applyAlignment="1">
      <alignment horizontal="center" vertical="center"/>
    </xf>
    <xf numFmtId="0" fontId="76" fillId="26" borderId="137" xfId="0" applyFont="1" applyFill="1" applyBorder="1" applyAlignment="1">
      <alignment horizontal="center" vertical="center"/>
    </xf>
    <xf numFmtId="0" fontId="74" fillId="0" borderId="92" xfId="0" applyFont="1" applyFill="1" applyBorder="1" applyAlignment="1">
      <alignment vertical="center" wrapText="1"/>
    </xf>
    <xf numFmtId="0" fontId="74" fillId="0" borderId="75" xfId="0" applyFont="1" applyFill="1" applyBorder="1" applyAlignment="1">
      <alignment vertical="center" wrapText="1"/>
    </xf>
    <xf numFmtId="0" fontId="74" fillId="0" borderId="33" xfId="0" applyFont="1" applyFill="1" applyBorder="1" applyAlignment="1">
      <alignment vertical="center" wrapText="1"/>
    </xf>
    <xf numFmtId="0" fontId="74" fillId="0" borderId="0" xfId="0" applyFont="1" applyFill="1" applyBorder="1" applyAlignment="1">
      <alignment vertical="center" wrapText="1"/>
    </xf>
    <xf numFmtId="0" fontId="74" fillId="0" borderId="17" xfId="0" applyFont="1" applyFill="1" applyBorder="1" applyAlignment="1">
      <alignment vertical="center" wrapText="1"/>
    </xf>
    <xf numFmtId="0" fontId="74" fillId="0" borderId="18" xfId="0" applyFont="1" applyFill="1" applyBorder="1" applyAlignment="1">
      <alignment vertical="center" wrapText="1"/>
    </xf>
    <xf numFmtId="176" fontId="76" fillId="25" borderId="26" xfId="0" applyNumberFormat="1" applyFont="1" applyFill="1" applyBorder="1" applyAlignment="1">
      <alignment vertical="center"/>
    </xf>
    <xf numFmtId="176" fontId="76" fillId="25" borderId="31" xfId="0" applyNumberFormat="1" applyFont="1" applyFill="1" applyBorder="1" applyAlignment="1">
      <alignment vertical="center"/>
    </xf>
    <xf numFmtId="176" fontId="76" fillId="25" borderId="32" xfId="0" applyNumberFormat="1" applyFont="1" applyFill="1" applyBorder="1" applyAlignment="1">
      <alignment vertical="center"/>
    </xf>
    <xf numFmtId="176" fontId="79" fillId="26" borderId="18" xfId="0" applyNumberFormat="1" applyFont="1" applyFill="1" applyBorder="1" applyAlignment="1">
      <alignment vertical="center" shrinkToFit="1"/>
    </xf>
    <xf numFmtId="176" fontId="79" fillId="26" borderId="0" xfId="0" applyNumberFormat="1" applyFont="1" applyFill="1" applyBorder="1" applyAlignment="1">
      <alignment vertical="center" shrinkToFit="1"/>
    </xf>
    <xf numFmtId="176" fontId="76" fillId="26" borderId="92" xfId="0" applyNumberFormat="1" applyFont="1" applyFill="1" applyBorder="1" applyAlignment="1">
      <alignment vertical="center"/>
    </xf>
    <xf numFmtId="176" fontId="76" fillId="26" borderId="75" xfId="0" applyNumberFormat="1" applyFont="1" applyFill="1" applyBorder="1" applyAlignment="1">
      <alignment vertical="center"/>
    </xf>
    <xf numFmtId="176" fontId="76" fillId="26" borderId="33" xfId="0" applyNumberFormat="1" applyFont="1" applyFill="1" applyBorder="1" applyAlignment="1">
      <alignment vertical="center"/>
    </xf>
    <xf numFmtId="176" fontId="76" fillId="26" borderId="0" xfId="0" applyNumberFormat="1" applyFont="1" applyFill="1" applyBorder="1" applyAlignment="1">
      <alignment vertical="center"/>
    </xf>
    <xf numFmtId="0" fontId="76" fillId="0" borderId="10" xfId="0" applyFont="1" applyFill="1" applyBorder="1" applyAlignment="1">
      <alignment horizontal="center" vertical="center"/>
    </xf>
    <xf numFmtId="0" fontId="76" fillId="25" borderId="26" xfId="0" applyFont="1" applyFill="1" applyBorder="1" applyAlignment="1">
      <alignment horizontal="center" vertical="center"/>
    </xf>
    <xf numFmtId="0" fontId="76" fillId="25" borderId="32" xfId="0" applyFont="1" applyFill="1" applyBorder="1" applyAlignment="1">
      <alignment horizontal="center" vertical="center"/>
    </xf>
    <xf numFmtId="0" fontId="76" fillId="0" borderId="21" xfId="0" applyFont="1" applyFill="1" applyBorder="1" applyAlignment="1">
      <alignment horizontal="center" vertical="center"/>
    </xf>
    <xf numFmtId="0" fontId="79" fillId="28" borderId="26" xfId="0" applyFont="1" applyFill="1" applyBorder="1" applyAlignment="1" applyProtection="1">
      <alignment vertical="center" wrapText="1"/>
      <protection locked="0"/>
    </xf>
    <xf numFmtId="0" fontId="79" fillId="28" borderId="31" xfId="0" applyFont="1" applyFill="1" applyBorder="1" applyAlignment="1" applyProtection="1">
      <alignment vertical="center"/>
      <protection locked="0"/>
    </xf>
    <xf numFmtId="0" fontId="79" fillId="28" borderId="32" xfId="0" applyFont="1" applyFill="1" applyBorder="1" applyAlignment="1" applyProtection="1">
      <alignment vertical="center"/>
      <protection locked="0"/>
    </xf>
    <xf numFmtId="0" fontId="79" fillId="25" borderId="26" xfId="0" applyFont="1" applyFill="1" applyBorder="1" applyAlignment="1" applyProtection="1">
      <alignment vertical="center" wrapText="1"/>
      <protection locked="0"/>
    </xf>
    <xf numFmtId="0" fontId="79" fillId="25" borderId="31" xfId="0" applyFont="1" applyFill="1" applyBorder="1" applyAlignment="1" applyProtection="1">
      <alignment vertical="center"/>
      <protection locked="0"/>
    </xf>
    <xf numFmtId="0" fontId="79" fillId="25" borderId="32" xfId="0" applyFont="1" applyFill="1" applyBorder="1" applyAlignment="1" applyProtection="1">
      <alignment vertical="center"/>
      <protection locked="0"/>
    </xf>
    <xf numFmtId="0" fontId="79" fillId="0" borderId="0" xfId="0" applyFont="1" applyFill="1" applyBorder="1" applyAlignment="1">
      <alignment vertical="top" wrapText="1"/>
    </xf>
    <xf numFmtId="0" fontId="79" fillId="0" borderId="0" xfId="0" applyFont="1" applyFill="1" applyAlignment="1">
      <alignment horizontal="left" vertical="top" wrapText="1"/>
    </xf>
    <xf numFmtId="176" fontId="76" fillId="28" borderId="26" xfId="0" applyNumberFormat="1" applyFont="1" applyFill="1" applyBorder="1" applyAlignment="1" applyProtection="1">
      <alignment horizontal="right" vertical="center"/>
      <protection locked="0"/>
    </xf>
    <xf numFmtId="176" fontId="76" fillId="28" borderId="31" xfId="0" applyNumberFormat="1" applyFont="1" applyFill="1" applyBorder="1" applyAlignment="1" applyProtection="1">
      <alignment horizontal="right" vertical="center"/>
      <protection locked="0"/>
    </xf>
    <xf numFmtId="176" fontId="76" fillId="28" borderId="32" xfId="0" applyNumberFormat="1" applyFont="1" applyFill="1" applyBorder="1" applyAlignment="1" applyProtection="1">
      <alignment horizontal="right" vertical="center"/>
      <protection locked="0"/>
    </xf>
    <xf numFmtId="0" fontId="77" fillId="30" borderId="0" xfId="0" applyFont="1" applyFill="1" applyAlignment="1">
      <alignment horizontal="center" vertical="center"/>
    </xf>
    <xf numFmtId="0" fontId="76" fillId="0" borderId="78" xfId="0" applyNumberFormat="1" applyFont="1" applyFill="1" applyBorder="1" applyAlignment="1" applyProtection="1">
      <alignment vertical="center"/>
      <protection locked="0"/>
    </xf>
    <xf numFmtId="178" fontId="76" fillId="25" borderId="26" xfId="0" applyNumberFormat="1" applyFont="1" applyFill="1" applyBorder="1" applyAlignment="1">
      <alignment vertical="center"/>
    </xf>
    <xf numFmtId="178" fontId="76" fillId="25" borderId="31" xfId="0" applyNumberFormat="1" applyFont="1" applyFill="1" applyBorder="1" applyAlignment="1">
      <alignment vertical="center"/>
    </xf>
    <xf numFmtId="178" fontId="76" fillId="25" borderId="32" xfId="0" applyNumberFormat="1" applyFont="1" applyFill="1" applyBorder="1" applyAlignment="1">
      <alignment vertical="center"/>
    </xf>
    <xf numFmtId="0" fontId="79" fillId="0" borderId="0" xfId="0" applyFont="1" applyFill="1" applyBorder="1" applyAlignment="1">
      <alignment horizontal="left" vertical="top" wrapText="1"/>
    </xf>
    <xf numFmtId="0" fontId="76" fillId="0" borderId="37" xfId="0" applyFont="1" applyBorder="1" applyAlignment="1">
      <alignment horizontal="center" vertical="center"/>
    </xf>
    <xf numFmtId="176" fontId="76" fillId="26" borderId="12" xfId="0" applyNumberFormat="1" applyFont="1" applyFill="1" applyBorder="1" applyAlignment="1" applyProtection="1">
      <alignment horizontal="right" vertical="center"/>
      <protection locked="0"/>
    </xf>
    <xf numFmtId="0" fontId="76" fillId="26" borderId="37" xfId="0" applyFont="1" applyFill="1" applyBorder="1" applyAlignment="1" applyProtection="1">
      <alignment horizontal="right" vertical="center"/>
      <protection locked="0"/>
    </xf>
    <xf numFmtId="0" fontId="79" fillId="0" borderId="0" xfId="0" applyFont="1" applyFill="1" applyBorder="1" applyAlignment="1">
      <alignment vertical="center" wrapText="1"/>
    </xf>
    <xf numFmtId="0" fontId="74" fillId="0" borderId="14" xfId="0" applyFont="1" applyFill="1" applyBorder="1" applyAlignment="1">
      <alignment vertical="center" wrapText="1"/>
    </xf>
    <xf numFmtId="0" fontId="74" fillId="0" borderId="21" xfId="0" applyFont="1" applyFill="1" applyBorder="1" applyAlignment="1">
      <alignment vertical="center" wrapText="1"/>
    </xf>
    <xf numFmtId="0" fontId="81" fillId="0" borderId="72" xfId="0" applyFont="1" applyFill="1" applyBorder="1" applyAlignment="1">
      <alignment vertical="center" wrapText="1" shrinkToFit="1"/>
    </xf>
    <xf numFmtId="0" fontId="81" fillId="0" borderId="55" xfId="0" applyFont="1" applyBorder="1" applyAlignment="1">
      <alignment vertical="center" wrapText="1" shrinkToFit="1"/>
    </xf>
    <xf numFmtId="0" fontId="81" fillId="0" borderId="14" xfId="0" applyFont="1" applyFill="1" applyBorder="1" applyAlignment="1">
      <alignment vertical="center"/>
    </xf>
    <xf numFmtId="0" fontId="81" fillId="0" borderId="21" xfId="0" applyFont="1" applyBorder="1" applyAlignment="1">
      <alignment vertical="center"/>
    </xf>
    <xf numFmtId="0" fontId="76" fillId="28" borderId="31" xfId="0" applyFont="1" applyFill="1" applyBorder="1" applyAlignment="1" applyProtection="1">
      <alignment horizontal="right" vertical="center"/>
      <protection locked="0"/>
    </xf>
    <xf numFmtId="0" fontId="76" fillId="28" borderId="32" xfId="0" applyFont="1" applyFill="1" applyBorder="1" applyAlignment="1" applyProtection="1">
      <alignment horizontal="right" vertical="center"/>
      <protection locked="0"/>
    </xf>
    <xf numFmtId="0" fontId="79" fillId="26" borderId="0" xfId="0" applyFont="1" applyFill="1" applyBorder="1" applyAlignment="1">
      <alignment horizontal="left" vertical="center" wrapText="1"/>
    </xf>
    <xf numFmtId="176" fontId="76" fillId="28" borderId="44" xfId="0" applyNumberFormat="1" applyFont="1" applyFill="1" applyBorder="1" applyAlignment="1" applyProtection="1">
      <alignment horizontal="right" vertical="center"/>
      <protection locked="0"/>
    </xf>
    <xf numFmtId="0" fontId="76" fillId="28" borderId="45" xfId="0" applyFont="1" applyFill="1" applyBorder="1" applyAlignment="1" applyProtection="1">
      <alignment horizontal="right" vertical="center"/>
      <protection locked="0"/>
    </xf>
    <xf numFmtId="0" fontId="76" fillId="28" borderId="46" xfId="0" applyFont="1" applyFill="1" applyBorder="1" applyAlignment="1" applyProtection="1">
      <alignment horizontal="right" vertical="center"/>
      <protection locked="0"/>
    </xf>
    <xf numFmtId="0" fontId="76" fillId="28" borderId="31" xfId="0" applyFont="1" applyFill="1" applyBorder="1" applyAlignment="1" applyProtection="1">
      <alignment horizontal="center" vertical="center"/>
      <protection locked="0"/>
    </xf>
    <xf numFmtId="0" fontId="76" fillId="0" borderId="31" xfId="0" applyFont="1" applyFill="1" applyBorder="1" applyAlignment="1">
      <alignment horizontal="center" vertical="center"/>
    </xf>
    <xf numFmtId="0" fontId="79" fillId="0" borderId="0" xfId="0" applyFont="1" applyFill="1" applyBorder="1" applyAlignment="1">
      <alignment horizontal="left" vertical="center" wrapText="1"/>
    </xf>
    <xf numFmtId="0" fontId="76" fillId="0" borderId="37" xfId="0" applyFont="1" applyFill="1" applyBorder="1" applyAlignment="1">
      <alignment horizontal="left" vertical="center"/>
    </xf>
    <xf numFmtId="0" fontId="76" fillId="0" borderId="71" xfId="0" applyFont="1" applyFill="1" applyBorder="1" applyAlignment="1">
      <alignment horizontal="left" vertical="center"/>
    </xf>
    <xf numFmtId="0" fontId="81" fillId="0" borderId="33" xfId="0" applyFont="1" applyFill="1" applyBorder="1" applyAlignment="1">
      <alignment horizontal="center" vertical="center" textRotation="255"/>
    </xf>
    <xf numFmtId="176" fontId="76" fillId="28" borderId="26" xfId="0" applyNumberFormat="1" applyFont="1" applyFill="1" applyBorder="1" applyAlignment="1" applyProtection="1">
      <alignment vertical="center"/>
      <protection locked="0"/>
    </xf>
    <xf numFmtId="176" fontId="76" fillId="28" borderId="31" xfId="0" applyNumberFormat="1" applyFont="1" applyFill="1" applyBorder="1" applyAlignment="1" applyProtection="1">
      <alignment vertical="center"/>
      <protection locked="0"/>
    </xf>
    <xf numFmtId="176" fontId="76" fillId="28" borderId="32" xfId="0" applyNumberFormat="1" applyFont="1" applyFill="1" applyBorder="1" applyAlignment="1" applyProtection="1">
      <alignment vertical="center"/>
      <protection locked="0"/>
    </xf>
    <xf numFmtId="0" fontId="76" fillId="0" borderId="108" xfId="0" applyFont="1" applyFill="1" applyBorder="1" applyAlignment="1">
      <alignment horizontal="center" vertical="center"/>
    </xf>
    <xf numFmtId="0" fontId="76" fillId="0" borderId="112" xfId="0" applyFont="1" applyFill="1" applyBorder="1" applyAlignment="1">
      <alignment horizontal="center" vertical="center"/>
    </xf>
    <xf numFmtId="0" fontId="79" fillId="25" borderId="31" xfId="0" applyFont="1" applyFill="1" applyBorder="1" applyAlignment="1" applyProtection="1">
      <alignment horizontal="center" vertical="center"/>
      <protection locked="0"/>
    </xf>
    <xf numFmtId="0" fontId="74" fillId="29" borderId="26" xfId="0" applyFont="1" applyFill="1" applyBorder="1" applyAlignment="1" applyProtection="1">
      <alignment vertical="center"/>
      <protection locked="0"/>
    </xf>
    <xf numFmtId="0" fontId="74" fillId="29" borderId="31" xfId="0" applyFont="1" applyFill="1" applyBorder="1" applyAlignment="1" applyProtection="1">
      <alignment vertical="center"/>
      <protection locked="0"/>
    </xf>
    <xf numFmtId="0" fontId="74" fillId="29" borderId="32" xfId="0" applyFont="1" applyFill="1" applyBorder="1" applyAlignment="1" applyProtection="1">
      <alignment vertical="center"/>
      <protection locked="0"/>
    </xf>
    <xf numFmtId="176" fontId="76" fillId="26" borderId="26" xfId="0" applyNumberFormat="1" applyFont="1" applyFill="1" applyBorder="1" applyAlignment="1">
      <alignment vertical="center"/>
    </xf>
    <xf numFmtId="176" fontId="76" fillId="26" borderId="31" xfId="0" applyNumberFormat="1" applyFont="1" applyFill="1" applyBorder="1" applyAlignment="1">
      <alignment vertical="center"/>
    </xf>
    <xf numFmtId="176" fontId="76" fillId="26" borderId="32" xfId="0" applyNumberFormat="1" applyFont="1" applyFill="1" applyBorder="1" applyAlignment="1">
      <alignment vertical="center"/>
    </xf>
    <xf numFmtId="176" fontId="76" fillId="25" borderId="44" xfId="0" applyNumberFormat="1" applyFont="1" applyFill="1" applyBorder="1" applyAlignment="1">
      <alignment vertical="center"/>
    </xf>
    <xf numFmtId="176" fontId="76" fillId="25" borderId="45" xfId="0" applyNumberFormat="1" applyFont="1" applyFill="1" applyBorder="1" applyAlignment="1">
      <alignment vertical="center"/>
    </xf>
    <xf numFmtId="176" fontId="76" fillId="25" borderId="46" xfId="0" applyNumberFormat="1" applyFont="1" applyFill="1" applyBorder="1" applyAlignment="1">
      <alignment vertical="center"/>
    </xf>
    <xf numFmtId="0" fontId="79" fillId="0" borderId="26" xfId="0" applyFont="1" applyFill="1" applyBorder="1" applyAlignment="1" applyProtection="1">
      <alignment horizontal="center" vertical="center"/>
      <protection locked="0"/>
    </xf>
    <xf numFmtId="0" fontId="79" fillId="0" borderId="31" xfId="0" applyFont="1" applyFill="1" applyBorder="1" applyAlignment="1" applyProtection="1">
      <alignment horizontal="center" vertical="center"/>
      <protection locked="0"/>
    </xf>
    <xf numFmtId="0" fontId="76" fillId="26" borderId="128" xfId="0" applyFont="1" applyFill="1" applyBorder="1" applyAlignment="1">
      <alignment horizontal="center" vertical="center"/>
    </xf>
    <xf numFmtId="0" fontId="76" fillId="26" borderId="129" xfId="0" applyFont="1" applyFill="1" applyBorder="1" applyAlignment="1">
      <alignment horizontal="center" vertical="center"/>
    </xf>
    <xf numFmtId="0" fontId="76" fillId="26" borderId="130" xfId="0" applyFont="1" applyFill="1" applyBorder="1" applyAlignment="1">
      <alignment horizontal="center" vertical="center"/>
    </xf>
    <xf numFmtId="0" fontId="76" fillId="26" borderId="132" xfId="0" applyFont="1" applyFill="1" applyBorder="1" applyAlignment="1">
      <alignment horizontal="center" vertical="center"/>
    </xf>
    <xf numFmtId="0" fontId="76" fillId="26" borderId="133" xfId="0" applyFont="1" applyFill="1" applyBorder="1" applyAlignment="1">
      <alignment horizontal="center" vertical="center"/>
    </xf>
    <xf numFmtId="0" fontId="76" fillId="26" borderId="134" xfId="0" applyFont="1" applyFill="1" applyBorder="1" applyAlignment="1">
      <alignment horizontal="center" vertical="center"/>
    </xf>
    <xf numFmtId="0" fontId="76" fillId="24" borderId="31" xfId="0" applyFont="1" applyFill="1" applyBorder="1" applyAlignment="1" applyProtection="1">
      <alignment horizontal="center" vertical="center"/>
      <protection locked="0"/>
    </xf>
    <xf numFmtId="0" fontId="79" fillId="26" borderId="0" xfId="0" applyFont="1" applyFill="1" applyBorder="1" applyAlignment="1" applyProtection="1">
      <alignment vertical="center" wrapText="1"/>
      <protection locked="0"/>
    </xf>
    <xf numFmtId="0" fontId="74" fillId="25" borderId="0" xfId="0" applyFont="1" applyFill="1" applyBorder="1" applyAlignment="1" applyProtection="1">
      <alignment vertical="center"/>
      <protection locked="0"/>
    </xf>
    <xf numFmtId="0" fontId="74" fillId="0" borderId="71" xfId="0" applyFont="1" applyFill="1" applyBorder="1" applyAlignment="1">
      <alignment vertical="center" wrapText="1"/>
    </xf>
    <xf numFmtId="0" fontId="74" fillId="0" borderId="15" xfId="0" applyFont="1" applyFill="1" applyBorder="1" applyAlignment="1">
      <alignment vertical="center" wrapText="1"/>
    </xf>
    <xf numFmtId="0" fontId="74" fillId="0" borderId="19" xfId="0" applyFont="1" applyFill="1" applyBorder="1" applyAlignment="1">
      <alignment vertical="center" wrapText="1"/>
    </xf>
    <xf numFmtId="0" fontId="94" fillId="0" borderId="0" xfId="0" applyFont="1" applyFill="1" applyBorder="1" applyAlignment="1">
      <alignment horizontal="center" vertical="center" wrapText="1"/>
    </xf>
    <xf numFmtId="0" fontId="70" fillId="0" borderId="0" xfId="0" applyFont="1" applyFill="1" applyBorder="1" applyAlignment="1">
      <alignment horizontal="center" vertical="center"/>
    </xf>
    <xf numFmtId="0" fontId="94" fillId="29" borderId="0" xfId="0" applyFont="1" applyFill="1" applyBorder="1" applyAlignment="1" applyProtection="1">
      <alignment vertical="center" shrinkToFit="1"/>
      <protection locked="0"/>
    </xf>
    <xf numFmtId="0" fontId="70" fillId="0" borderId="0" xfId="0" applyFont="1" applyFill="1" applyBorder="1" applyAlignment="1" applyProtection="1">
      <alignment horizontal="center" vertical="center" shrinkToFit="1"/>
      <protection locked="0"/>
    </xf>
    <xf numFmtId="0" fontId="95" fillId="0" borderId="0" xfId="0" applyFont="1" applyFill="1" applyBorder="1" applyAlignment="1">
      <alignment horizontal="center" vertical="center"/>
    </xf>
    <xf numFmtId="0" fontId="95" fillId="0" borderId="38" xfId="0" applyFont="1" applyFill="1" applyBorder="1" applyAlignment="1">
      <alignment horizontal="center" vertical="center"/>
    </xf>
    <xf numFmtId="0" fontId="94" fillId="26" borderId="0" xfId="0" applyFont="1" applyFill="1" applyBorder="1" applyAlignment="1">
      <alignment horizontal="left" vertical="center" wrapText="1"/>
    </xf>
    <xf numFmtId="0" fontId="94" fillId="29" borderId="0" xfId="0" applyFont="1" applyFill="1" applyBorder="1" applyAlignment="1" applyProtection="1">
      <alignment horizontal="center" vertical="center"/>
      <protection locked="0"/>
    </xf>
    <xf numFmtId="0" fontId="75" fillId="29" borderId="0" xfId="0" applyFont="1" applyFill="1" applyBorder="1" applyAlignment="1" applyProtection="1">
      <alignment horizontal="center" vertical="center"/>
      <protection locked="0"/>
    </xf>
    <xf numFmtId="0" fontId="94" fillId="0" borderId="0" xfId="0" applyFont="1" applyFill="1" applyBorder="1" applyAlignment="1">
      <alignment horizontal="center" vertical="center"/>
    </xf>
    <xf numFmtId="0" fontId="94" fillId="29" borderId="0" xfId="0" applyFont="1" applyFill="1" applyBorder="1" applyAlignment="1">
      <alignment vertical="center" shrinkToFit="1"/>
    </xf>
    <xf numFmtId="0" fontId="94" fillId="29" borderId="38" xfId="0" applyFont="1" applyFill="1" applyBorder="1" applyAlignment="1">
      <alignment vertical="center" shrinkToFit="1"/>
    </xf>
    <xf numFmtId="0" fontId="79" fillId="26" borderId="88" xfId="0" applyFont="1" applyFill="1" applyBorder="1" applyAlignment="1">
      <alignment horizontal="left" vertical="center" wrapText="1"/>
    </xf>
    <xf numFmtId="0" fontId="93" fillId="26" borderId="55" xfId="0" applyFont="1" applyFill="1" applyBorder="1" applyAlignment="1">
      <alignment horizontal="left" vertical="center" wrapText="1"/>
    </xf>
    <xf numFmtId="0" fontId="93" fillId="26" borderId="58" xfId="0" applyFont="1" applyFill="1" applyBorder="1" applyAlignment="1">
      <alignment horizontal="left" vertical="center" wrapText="1"/>
    </xf>
    <xf numFmtId="0" fontId="79" fillId="26" borderId="63" xfId="0" applyFont="1" applyFill="1" applyBorder="1" applyAlignment="1">
      <alignment horizontal="left" vertical="center" wrapText="1"/>
    </xf>
    <xf numFmtId="0" fontId="79" fillId="26" borderId="60" xfId="0" applyFont="1" applyFill="1" applyBorder="1" applyAlignment="1">
      <alignment horizontal="left" vertical="center" wrapText="1"/>
    </xf>
    <xf numFmtId="0" fontId="74" fillId="0" borderId="77" xfId="0" applyFont="1" applyFill="1" applyBorder="1" applyAlignment="1">
      <alignment vertical="center" wrapText="1"/>
    </xf>
    <xf numFmtId="0" fontId="74" fillId="0" borderId="78" xfId="0" applyFont="1" applyFill="1" applyBorder="1" applyAlignment="1">
      <alignment vertical="center" wrapText="1"/>
    </xf>
    <xf numFmtId="0" fontId="74" fillId="0" borderId="84" xfId="0" applyFont="1" applyFill="1" applyBorder="1" applyAlignment="1">
      <alignment vertical="center" wrapText="1"/>
    </xf>
    <xf numFmtId="0" fontId="79" fillId="28" borderId="0" xfId="0" applyFont="1" applyFill="1" applyBorder="1" applyAlignment="1" applyProtection="1">
      <alignment vertical="center"/>
      <protection locked="0"/>
    </xf>
    <xf numFmtId="0" fontId="79" fillId="25" borderId="0" xfId="0" applyFont="1" applyFill="1" applyBorder="1" applyAlignment="1" applyProtection="1">
      <alignment vertical="center"/>
      <protection locked="0"/>
    </xf>
    <xf numFmtId="49" fontId="79" fillId="0" borderId="12" xfId="0" applyNumberFormat="1" applyFont="1" applyFill="1" applyBorder="1" applyAlignment="1">
      <alignment vertical="center" wrapText="1"/>
    </xf>
    <xf numFmtId="49" fontId="79" fillId="0" borderId="37" xfId="0" applyNumberFormat="1" applyFont="1" applyFill="1" applyBorder="1" applyAlignment="1">
      <alignment vertical="center" wrapText="1"/>
    </xf>
    <xf numFmtId="49" fontId="79" fillId="0" borderId="11" xfId="0" applyNumberFormat="1" applyFont="1" applyFill="1" applyBorder="1" applyAlignment="1">
      <alignment vertical="center" wrapText="1"/>
    </xf>
    <xf numFmtId="0" fontId="79" fillId="28" borderId="31" xfId="0" applyFont="1" applyFill="1" applyBorder="1" applyAlignment="1" applyProtection="1">
      <alignment horizontal="center" vertical="center"/>
      <protection locked="0"/>
    </xf>
    <xf numFmtId="0" fontId="79" fillId="25" borderId="26" xfId="0" applyFont="1" applyFill="1" applyBorder="1" applyAlignment="1" applyProtection="1">
      <alignment horizontal="left" vertical="center" wrapText="1"/>
      <protection locked="0"/>
    </xf>
    <xf numFmtId="0" fontId="79" fillId="25" borderId="31" xfId="0" applyFont="1" applyFill="1" applyBorder="1" applyAlignment="1" applyProtection="1">
      <alignment horizontal="left" vertical="center"/>
      <protection locked="0"/>
    </xf>
    <xf numFmtId="0" fontId="79" fillId="25" borderId="32" xfId="0" applyFont="1" applyFill="1" applyBorder="1" applyAlignment="1" applyProtection="1">
      <alignment horizontal="left" vertical="center"/>
      <protection locked="0"/>
    </xf>
    <xf numFmtId="0" fontId="74" fillId="0" borderId="48" xfId="0" applyFont="1" applyFill="1" applyBorder="1" applyAlignment="1">
      <alignment horizontal="left" vertical="center" wrapText="1"/>
    </xf>
    <xf numFmtId="0" fontId="74" fillId="0" borderId="21" xfId="0" applyFont="1" applyFill="1" applyBorder="1" applyAlignment="1">
      <alignment horizontal="left" vertical="center" wrapText="1"/>
    </xf>
    <xf numFmtId="0" fontId="74" fillId="0" borderId="47" xfId="0" applyFont="1" applyFill="1" applyBorder="1" applyAlignment="1">
      <alignment horizontal="left" vertical="center" wrapText="1"/>
    </xf>
    <xf numFmtId="0" fontId="74" fillId="0" borderId="41" xfId="0" applyFont="1" applyFill="1" applyBorder="1" applyAlignment="1">
      <alignment vertical="center" wrapText="1"/>
    </xf>
    <xf numFmtId="0" fontId="74" fillId="0" borderId="16" xfId="0" applyFont="1" applyFill="1" applyBorder="1" applyAlignment="1">
      <alignment vertical="center" wrapText="1"/>
    </xf>
    <xf numFmtId="0" fontId="74" fillId="0" borderId="111" xfId="0" applyFont="1" applyFill="1" applyBorder="1" applyAlignment="1">
      <alignment vertical="center"/>
    </xf>
    <xf numFmtId="0" fontId="74" fillId="0" borderId="106" xfId="0" applyFont="1" applyFill="1" applyBorder="1" applyAlignment="1">
      <alignment vertical="center"/>
    </xf>
    <xf numFmtId="0" fontId="74" fillId="0" borderId="107" xfId="0" applyFont="1" applyFill="1" applyBorder="1" applyAlignment="1">
      <alignment vertical="center"/>
    </xf>
    <xf numFmtId="0" fontId="79" fillId="26" borderId="0" xfId="0" applyFont="1" applyFill="1" applyAlignment="1">
      <alignment horizontal="left" vertical="center" wrapText="1"/>
    </xf>
    <xf numFmtId="0" fontId="76" fillId="25" borderId="26" xfId="0" applyFont="1" applyFill="1" applyBorder="1" applyAlignment="1" applyProtection="1">
      <alignment vertical="center"/>
      <protection locked="0"/>
    </xf>
    <xf numFmtId="0" fontId="76" fillId="25" borderId="31" xfId="0" applyFont="1" applyFill="1" applyBorder="1" applyAlignment="1" applyProtection="1">
      <alignment vertical="center"/>
      <protection locked="0"/>
    </xf>
    <xf numFmtId="0" fontId="76" fillId="25" borderId="32" xfId="0" applyFont="1" applyFill="1" applyBorder="1" applyAlignment="1" applyProtection="1">
      <alignment vertical="center"/>
      <protection locked="0"/>
    </xf>
    <xf numFmtId="176" fontId="76" fillId="25" borderId="44" xfId="0" applyNumberFormat="1" applyFont="1" applyFill="1" applyBorder="1" applyAlignment="1" applyProtection="1">
      <alignment horizontal="right" vertical="center"/>
      <protection locked="0"/>
    </xf>
    <xf numFmtId="0" fontId="76" fillId="25" borderId="45" xfId="0" applyFont="1" applyFill="1" applyBorder="1" applyAlignment="1" applyProtection="1">
      <alignment horizontal="right" vertical="center"/>
      <protection locked="0"/>
    </xf>
    <xf numFmtId="0" fontId="76" fillId="25" borderId="46" xfId="0" applyFont="1" applyFill="1" applyBorder="1" applyAlignment="1" applyProtection="1">
      <alignment horizontal="right" vertical="center"/>
      <protection locked="0"/>
    </xf>
    <xf numFmtId="176" fontId="76" fillId="26" borderId="135" xfId="0" applyNumberFormat="1" applyFont="1" applyFill="1" applyBorder="1" applyAlignment="1">
      <alignment horizontal="center" vertical="center"/>
    </xf>
    <xf numFmtId="176" fontId="76" fillId="26" borderId="136" xfId="0" applyNumberFormat="1" applyFont="1" applyFill="1" applyBorder="1" applyAlignment="1">
      <alignment horizontal="center" vertical="center"/>
    </xf>
    <xf numFmtId="176" fontId="76" fillId="26" borderId="137" xfId="0" applyNumberFormat="1" applyFont="1" applyFill="1" applyBorder="1" applyAlignment="1">
      <alignment horizontal="center" vertical="center"/>
    </xf>
    <xf numFmtId="182" fontId="76" fillId="25" borderId="44" xfId="0" applyNumberFormat="1" applyFont="1" applyFill="1" applyBorder="1" applyAlignment="1">
      <alignment vertical="center"/>
    </xf>
    <xf numFmtId="182" fontId="76" fillId="25" borderId="45" xfId="0" applyNumberFormat="1" applyFont="1" applyFill="1" applyBorder="1" applyAlignment="1">
      <alignment vertical="center"/>
    </xf>
    <xf numFmtId="182" fontId="76" fillId="25" borderId="46" xfId="0" applyNumberFormat="1" applyFont="1" applyFill="1" applyBorder="1" applyAlignment="1">
      <alignment vertical="center"/>
    </xf>
    <xf numFmtId="0" fontId="74" fillId="26" borderId="37" xfId="0" applyFont="1" applyFill="1" applyBorder="1" applyAlignment="1">
      <alignment vertical="center" wrapText="1"/>
    </xf>
    <xf numFmtId="0" fontId="74" fillId="26" borderId="11" xfId="0" applyFont="1" applyFill="1" applyBorder="1" applyAlignment="1">
      <alignment vertical="center" wrapText="1"/>
    </xf>
    <xf numFmtId="0" fontId="74" fillId="0" borderId="12" xfId="0" applyFont="1" applyFill="1" applyBorder="1" applyAlignment="1">
      <alignment horizontal="center" vertical="center"/>
    </xf>
    <xf numFmtId="0" fontId="74" fillId="0" borderId="37" xfId="0" applyFont="1" applyFill="1" applyBorder="1" applyAlignment="1">
      <alignment horizontal="center" vertical="center"/>
    </xf>
    <xf numFmtId="0" fontId="74" fillId="0" borderId="71" xfId="0" applyFont="1" applyFill="1" applyBorder="1" applyAlignment="1">
      <alignment horizontal="center" vertical="center"/>
    </xf>
    <xf numFmtId="0" fontId="74" fillId="27" borderId="21" xfId="0" applyFont="1" applyFill="1" applyBorder="1" applyAlignment="1">
      <alignment horizontal="center" vertical="center"/>
    </xf>
    <xf numFmtId="0" fontId="74" fillId="27" borderId="15" xfId="0" applyFont="1" applyFill="1" applyBorder="1" applyAlignment="1">
      <alignment horizontal="center" vertical="center"/>
    </xf>
    <xf numFmtId="0" fontId="74" fillId="0" borderId="12" xfId="0" applyFont="1" applyFill="1" applyBorder="1" applyAlignment="1">
      <alignment vertical="center"/>
    </xf>
    <xf numFmtId="0" fontId="74" fillId="0" borderId="37" xfId="0" applyFont="1" applyFill="1" applyBorder="1" applyAlignment="1">
      <alignment vertical="center"/>
    </xf>
    <xf numFmtId="0" fontId="74" fillId="0" borderId="71" xfId="0" applyFont="1" applyFill="1" applyBorder="1" applyAlignment="1">
      <alignment vertical="center"/>
    </xf>
    <xf numFmtId="0" fontId="76" fillId="0" borderId="17" xfId="0" applyFont="1" applyFill="1" applyBorder="1" applyAlignment="1">
      <alignment horizontal="center" vertical="center"/>
    </xf>
    <xf numFmtId="0" fontId="76" fillId="0" borderId="33" xfId="0" applyFont="1" applyFill="1" applyBorder="1" applyAlignment="1">
      <alignment horizontal="center" vertical="center" wrapText="1"/>
    </xf>
    <xf numFmtId="0" fontId="76" fillId="0" borderId="0" xfId="0" applyFont="1" applyFill="1" applyBorder="1" applyAlignment="1">
      <alignment horizontal="center" vertical="center" wrapText="1"/>
    </xf>
    <xf numFmtId="0" fontId="76" fillId="0" borderId="16" xfId="0" applyFont="1" applyFill="1" applyBorder="1" applyAlignment="1">
      <alignment horizontal="center" vertical="center" wrapText="1"/>
    </xf>
    <xf numFmtId="0" fontId="74" fillId="0" borderId="14" xfId="0" applyFont="1" applyFill="1" applyBorder="1" applyAlignment="1">
      <alignment horizontal="center" vertical="center" wrapText="1"/>
    </xf>
    <xf numFmtId="0" fontId="74" fillId="0" borderId="21" xfId="0" applyFont="1" applyFill="1" applyBorder="1" applyAlignment="1">
      <alignment horizontal="center" vertical="center" wrapText="1"/>
    </xf>
    <xf numFmtId="0" fontId="74" fillId="0" borderId="40" xfId="0" applyFont="1" applyFill="1" applyBorder="1" applyAlignment="1">
      <alignment horizontal="center" vertical="center" wrapText="1"/>
    </xf>
    <xf numFmtId="0" fontId="74" fillId="0" borderId="33" xfId="0" applyFont="1" applyFill="1" applyBorder="1" applyAlignment="1">
      <alignment horizontal="center" vertical="center" wrapText="1"/>
    </xf>
    <xf numFmtId="0" fontId="74" fillId="0" borderId="0" xfId="0" applyFont="1" applyFill="1" applyBorder="1" applyAlignment="1">
      <alignment horizontal="center" vertical="center" wrapText="1"/>
    </xf>
    <xf numFmtId="0" fontId="74" fillId="0" borderId="38" xfId="0" applyFont="1" applyFill="1" applyBorder="1" applyAlignment="1">
      <alignment horizontal="center" vertical="center" wrapText="1"/>
    </xf>
    <xf numFmtId="0" fontId="74" fillId="0" borderId="17" xfId="0" applyFont="1" applyFill="1" applyBorder="1" applyAlignment="1">
      <alignment horizontal="center" vertical="center" wrapText="1"/>
    </xf>
    <xf numFmtId="0" fontId="74" fillId="0" borderId="18" xfId="0" applyFont="1" applyFill="1" applyBorder="1" applyAlignment="1">
      <alignment horizontal="center" vertical="center" wrapText="1"/>
    </xf>
    <xf numFmtId="0" fontId="74" fillId="0" borderId="99" xfId="0" applyFont="1" applyFill="1" applyBorder="1" applyAlignment="1">
      <alignment horizontal="center" vertical="center" wrapText="1"/>
    </xf>
    <xf numFmtId="0" fontId="74" fillId="0" borderId="100" xfId="0" applyFont="1" applyFill="1" applyBorder="1" applyAlignment="1">
      <alignment horizontal="center" vertical="center" wrapText="1"/>
    </xf>
    <xf numFmtId="0" fontId="74" fillId="0" borderId="78" xfId="0" applyFont="1" applyFill="1" applyBorder="1" applyAlignment="1">
      <alignment horizontal="center" vertical="center" wrapText="1"/>
    </xf>
    <xf numFmtId="0" fontId="74" fillId="0" borderId="105" xfId="0" applyFont="1" applyFill="1" applyBorder="1" applyAlignment="1">
      <alignment horizontal="center" vertical="center" wrapText="1"/>
    </xf>
    <xf numFmtId="0" fontId="74" fillId="0" borderId="92" xfId="0" applyFont="1" applyFill="1" applyBorder="1" applyAlignment="1">
      <alignment horizontal="center" vertical="center" wrapText="1"/>
    </xf>
    <xf numFmtId="0" fontId="74" fillId="0" borderId="75" xfId="0" applyFont="1" applyFill="1" applyBorder="1" applyAlignment="1">
      <alignment horizontal="center" vertical="center" wrapText="1"/>
    </xf>
    <xf numFmtId="0" fontId="74" fillId="0" borderId="138" xfId="0" applyFont="1" applyFill="1" applyBorder="1" applyAlignment="1">
      <alignment horizontal="center" vertical="center" wrapText="1"/>
    </xf>
    <xf numFmtId="0" fontId="79" fillId="26" borderId="58" xfId="0" applyFont="1" applyFill="1" applyBorder="1" applyAlignment="1">
      <alignment horizontal="left" vertical="center" wrapText="1"/>
    </xf>
    <xf numFmtId="0" fontId="79" fillId="26" borderId="65" xfId="0" applyFont="1" applyFill="1" applyBorder="1" applyAlignment="1">
      <alignment vertical="center" wrapText="1"/>
    </xf>
    <xf numFmtId="0" fontId="74" fillId="0" borderId="43" xfId="0" applyFont="1" applyFill="1" applyBorder="1" applyAlignment="1">
      <alignment horizontal="center" vertical="center"/>
    </xf>
    <xf numFmtId="0" fontId="74" fillId="0" borderId="14" xfId="0" applyFont="1" applyFill="1" applyBorder="1" applyAlignment="1">
      <alignment horizontal="center" vertical="center"/>
    </xf>
    <xf numFmtId="0" fontId="74" fillId="0" borderId="21" xfId="0" applyFont="1" applyFill="1" applyBorder="1" applyAlignment="1">
      <alignment horizontal="center" vertical="center"/>
    </xf>
    <xf numFmtId="0" fontId="74" fillId="0" borderId="40" xfId="0" applyFont="1" applyFill="1" applyBorder="1" applyAlignment="1">
      <alignment horizontal="center" vertical="center"/>
    </xf>
    <xf numFmtId="0" fontId="74" fillId="0" borderId="33" xfId="0" applyFont="1" applyFill="1" applyBorder="1" applyAlignment="1">
      <alignment horizontal="center" vertical="center"/>
    </xf>
    <xf numFmtId="0" fontId="74" fillId="0" borderId="0" xfId="0" applyFont="1" applyFill="1" applyBorder="1" applyAlignment="1">
      <alignment horizontal="center" vertical="center"/>
    </xf>
    <xf numFmtId="0" fontId="74" fillId="0" borderId="38" xfId="0" applyFont="1" applyFill="1" applyBorder="1" applyAlignment="1">
      <alignment horizontal="center" vertical="center"/>
    </xf>
    <xf numFmtId="0" fontId="74" fillId="0" borderId="17" xfId="0" applyFont="1" applyFill="1" applyBorder="1" applyAlignment="1">
      <alignment horizontal="center" vertical="center"/>
    </xf>
    <xf numFmtId="0" fontId="74" fillId="0" borderId="18" xfId="0" applyFont="1" applyFill="1" applyBorder="1" applyAlignment="1">
      <alignment horizontal="center" vertical="center"/>
    </xf>
    <xf numFmtId="0" fontId="74" fillId="0" borderId="99" xfId="0" applyFont="1" applyFill="1" applyBorder="1" applyAlignment="1">
      <alignment horizontal="center" vertical="center"/>
    </xf>
    <xf numFmtId="0" fontId="70" fillId="27" borderId="62" xfId="0" applyFont="1" applyFill="1" applyBorder="1" applyAlignment="1">
      <alignment horizontal="center" vertical="center" wrapText="1"/>
    </xf>
    <xf numFmtId="0" fontId="70" fillId="27" borderId="52" xfId="0" applyFont="1" applyFill="1" applyBorder="1" applyAlignment="1">
      <alignment horizontal="center" vertical="center" wrapText="1"/>
    </xf>
    <xf numFmtId="0" fontId="70" fillId="27" borderId="53" xfId="0" applyFont="1" applyFill="1" applyBorder="1" applyAlignment="1">
      <alignment horizontal="center" vertical="center" wrapText="1"/>
    </xf>
    <xf numFmtId="0" fontId="74" fillId="0" borderId="110" xfId="0" applyFont="1" applyFill="1" applyBorder="1" applyAlignment="1">
      <alignment vertical="center"/>
    </xf>
    <xf numFmtId="0" fontId="74" fillId="0" borderId="45" xfId="0" applyFont="1" applyFill="1" applyBorder="1" applyAlignment="1">
      <alignment vertical="center"/>
    </xf>
    <xf numFmtId="0" fontId="74" fillId="0" borderId="46" xfId="0" applyFont="1" applyFill="1" applyBorder="1" applyAlignment="1">
      <alignment vertical="center"/>
    </xf>
    <xf numFmtId="0" fontId="79" fillId="26" borderId="69" xfId="0" applyFont="1" applyFill="1" applyBorder="1" applyAlignment="1">
      <alignment horizontal="left" vertical="center" wrapText="1"/>
    </xf>
    <xf numFmtId="0" fontId="76" fillId="0" borderId="14" xfId="0" applyFont="1" applyFill="1" applyBorder="1" applyAlignment="1">
      <alignment horizontal="left" vertical="center"/>
    </xf>
    <xf numFmtId="0" fontId="76" fillId="0" borderId="21" xfId="0" applyFont="1" applyFill="1" applyBorder="1" applyAlignment="1">
      <alignment horizontal="left" vertical="center"/>
    </xf>
    <xf numFmtId="0" fontId="76" fillId="0" borderId="15" xfId="0" applyFont="1" applyFill="1" applyBorder="1" applyAlignment="1">
      <alignment horizontal="left" vertical="center"/>
    </xf>
    <xf numFmtId="0" fontId="76" fillId="0" borderId="17" xfId="0" applyFont="1" applyFill="1" applyBorder="1" applyAlignment="1">
      <alignment horizontal="left" vertical="center"/>
    </xf>
    <xf numFmtId="0" fontId="76" fillId="0" borderId="18" xfId="0" applyFont="1" applyFill="1" applyBorder="1" applyAlignment="1">
      <alignment horizontal="left" vertical="center"/>
    </xf>
    <xf numFmtId="0" fontId="76" fillId="0" borderId="19" xfId="0" applyFont="1" applyFill="1" applyBorder="1" applyAlignment="1">
      <alignment horizontal="left" vertical="center"/>
    </xf>
    <xf numFmtId="0" fontId="76" fillId="0" borderId="103" xfId="0" applyFont="1" applyFill="1" applyBorder="1" applyAlignment="1">
      <alignment horizontal="center" vertical="center"/>
    </xf>
    <xf numFmtId="0" fontId="76" fillId="0" borderId="65" xfId="0" applyFont="1" applyFill="1" applyBorder="1" applyAlignment="1">
      <alignment horizontal="center" vertical="center"/>
    </xf>
    <xf numFmtId="0" fontId="76" fillId="0" borderId="66" xfId="0" applyFont="1" applyFill="1" applyBorder="1" applyAlignment="1">
      <alignment horizontal="center" vertical="center"/>
    </xf>
    <xf numFmtId="0" fontId="76" fillId="0" borderId="65" xfId="0" applyFont="1" applyFill="1" applyBorder="1" applyAlignment="1" applyProtection="1">
      <alignment vertical="center"/>
      <protection locked="0"/>
    </xf>
    <xf numFmtId="0" fontId="76" fillId="0" borderId="66" xfId="0" applyFont="1" applyFill="1" applyBorder="1" applyAlignment="1" applyProtection="1">
      <alignment vertical="center"/>
      <protection locked="0"/>
    </xf>
    <xf numFmtId="0" fontId="76" fillId="0" borderId="18" xfId="0" applyFont="1" applyFill="1" applyBorder="1" applyAlignment="1" applyProtection="1">
      <alignment vertical="center" wrapText="1"/>
      <protection locked="0"/>
    </xf>
    <xf numFmtId="0" fontId="76" fillId="0" borderId="19" xfId="0" applyFont="1" applyFill="1" applyBorder="1" applyAlignment="1" applyProtection="1">
      <alignment vertical="center" wrapText="1"/>
      <protection locked="0"/>
    </xf>
    <xf numFmtId="0" fontId="76" fillId="0" borderId="10" xfId="0" applyFont="1" applyFill="1" applyBorder="1" applyAlignment="1" applyProtection="1">
      <alignment horizontal="center" vertical="center"/>
      <protection locked="0"/>
    </xf>
    <xf numFmtId="0" fontId="76" fillId="0" borderId="10" xfId="0" applyFont="1" applyFill="1" applyBorder="1" applyAlignment="1" applyProtection="1">
      <alignment vertical="center"/>
      <protection locked="0"/>
    </xf>
    <xf numFmtId="0" fontId="76" fillId="0" borderId="10" xfId="0" applyFont="1" applyFill="1" applyBorder="1" applyAlignment="1" applyProtection="1">
      <alignment horizontal="left" vertical="center"/>
      <protection locked="0"/>
    </xf>
    <xf numFmtId="0" fontId="76" fillId="0" borderId="65" xfId="0" applyFont="1" applyFill="1" applyBorder="1" applyAlignment="1" applyProtection="1">
      <alignment horizontal="left" vertical="center"/>
      <protection locked="0"/>
    </xf>
    <xf numFmtId="0" fontId="76" fillId="0" borderId="66" xfId="0" applyFont="1" applyFill="1" applyBorder="1" applyAlignment="1" applyProtection="1">
      <alignment horizontal="left" vertical="center"/>
      <protection locked="0"/>
    </xf>
    <xf numFmtId="0" fontId="76" fillId="0" borderId="18" xfId="0" applyFont="1" applyFill="1" applyBorder="1" applyAlignment="1" applyProtection="1">
      <alignment vertical="center"/>
      <protection locked="0"/>
    </xf>
    <xf numFmtId="0" fontId="76" fillId="0" borderId="19" xfId="0" applyFont="1" applyFill="1" applyBorder="1" applyAlignment="1" applyProtection="1">
      <alignment vertical="center"/>
      <protection locked="0"/>
    </xf>
    <xf numFmtId="0" fontId="76" fillId="0" borderId="33" xfId="0" applyFont="1" applyFill="1" applyBorder="1" applyAlignment="1" applyProtection="1">
      <alignment vertical="center"/>
      <protection locked="0"/>
    </xf>
    <xf numFmtId="0" fontId="76" fillId="0" borderId="0" xfId="0" applyFont="1" applyFill="1" applyBorder="1" applyAlignment="1" applyProtection="1">
      <alignment vertical="center"/>
      <protection locked="0"/>
    </xf>
    <xf numFmtId="0" fontId="76" fillId="0" borderId="16" xfId="0" applyFont="1" applyFill="1" applyBorder="1" applyAlignment="1" applyProtection="1">
      <alignment vertical="center"/>
      <protection locked="0"/>
    </xf>
    <xf numFmtId="0" fontId="76" fillId="0" borderId="17" xfId="0" applyFont="1" applyFill="1" applyBorder="1" applyAlignment="1" applyProtection="1">
      <alignment vertical="center"/>
      <protection locked="0"/>
    </xf>
    <xf numFmtId="0" fontId="76" fillId="0" borderId="14" xfId="0" applyFont="1" applyFill="1" applyBorder="1" applyAlignment="1">
      <alignment horizontal="center" vertical="center" wrapText="1"/>
    </xf>
    <xf numFmtId="0" fontId="76" fillId="0" borderId="21" xfId="0" applyFont="1" applyFill="1" applyBorder="1" applyAlignment="1">
      <alignment horizontal="center" vertical="center" wrapText="1"/>
    </xf>
    <xf numFmtId="0" fontId="76" fillId="0" borderId="15" xfId="0" applyFont="1" applyFill="1" applyBorder="1" applyAlignment="1">
      <alignment horizontal="center" vertical="center" wrapText="1"/>
    </xf>
    <xf numFmtId="0" fontId="76" fillId="0" borderId="103" xfId="0" applyFont="1" applyFill="1" applyBorder="1" applyAlignment="1">
      <alignment horizontal="center" vertical="center" wrapText="1"/>
    </xf>
    <xf numFmtId="0" fontId="76" fillId="0" borderId="65" xfId="0" applyFont="1" applyFill="1" applyBorder="1" applyAlignment="1">
      <alignment horizontal="center" vertical="center" wrapText="1"/>
    </xf>
    <xf numFmtId="0" fontId="76" fillId="0" borderId="66" xfId="0" applyFont="1" applyFill="1" applyBorder="1" applyAlignment="1">
      <alignment horizontal="center" vertical="center" wrapText="1"/>
    </xf>
    <xf numFmtId="0" fontId="87" fillId="26" borderId="12" xfId="0" applyFont="1" applyFill="1" applyBorder="1" applyAlignment="1">
      <alignment vertical="center"/>
    </xf>
    <xf numFmtId="0" fontId="87" fillId="26" borderId="37" xfId="0" applyFont="1" applyFill="1" applyBorder="1" applyAlignment="1">
      <alignment vertical="center"/>
    </xf>
    <xf numFmtId="0" fontId="87" fillId="26" borderId="11" xfId="0" applyFont="1" applyFill="1" applyBorder="1" applyAlignment="1">
      <alignment vertical="center"/>
    </xf>
    <xf numFmtId="0" fontId="87" fillId="26" borderId="14" xfId="0" applyFont="1" applyFill="1" applyBorder="1" applyAlignment="1">
      <alignment horizontal="center" vertical="center"/>
    </xf>
    <xf numFmtId="0" fontId="87" fillId="26" borderId="21" xfId="0" applyFont="1" applyFill="1" applyBorder="1" applyAlignment="1">
      <alignment horizontal="center" vertical="center"/>
    </xf>
    <xf numFmtId="0" fontId="87" fillId="26" borderId="15" xfId="0" applyFont="1" applyFill="1" applyBorder="1" applyAlignment="1">
      <alignment horizontal="center" vertical="center"/>
    </xf>
    <xf numFmtId="0" fontId="87" fillId="26" borderId="33" xfId="0" applyFont="1" applyFill="1" applyBorder="1" applyAlignment="1">
      <alignment horizontal="center" vertical="center"/>
    </xf>
    <xf numFmtId="0" fontId="87" fillId="26" borderId="0" xfId="0" applyFont="1" applyFill="1" applyBorder="1" applyAlignment="1">
      <alignment horizontal="center" vertical="center"/>
    </xf>
    <xf numFmtId="0" fontId="87" fillId="26" borderId="16" xfId="0" applyFont="1" applyFill="1" applyBorder="1" applyAlignment="1">
      <alignment horizontal="center" vertical="center"/>
    </xf>
    <xf numFmtId="0" fontId="87" fillId="26" borderId="57" xfId="0" applyFont="1" applyFill="1" applyBorder="1" applyAlignment="1">
      <alignment horizontal="center" vertical="center" wrapText="1"/>
    </xf>
    <xf numFmtId="0" fontId="87" fillId="26" borderId="19" xfId="0" applyFont="1" applyFill="1" applyBorder="1" applyAlignment="1">
      <alignment horizontal="center" vertical="center" wrapText="1"/>
    </xf>
    <xf numFmtId="0" fontId="87" fillId="26" borderId="15" xfId="0" applyFont="1" applyFill="1" applyBorder="1" applyAlignment="1">
      <alignment horizontal="center" vertical="center" wrapText="1"/>
    </xf>
    <xf numFmtId="0" fontId="87" fillId="26" borderId="101" xfId="0" applyFont="1" applyFill="1" applyBorder="1" applyAlignment="1">
      <alignment horizontal="center" vertical="center" wrapText="1"/>
    </xf>
    <xf numFmtId="0" fontId="87" fillId="26" borderId="93" xfId="0" applyFont="1" applyFill="1" applyBorder="1" applyAlignment="1">
      <alignment horizontal="center" vertical="center" textRotation="255"/>
    </xf>
    <xf numFmtId="0" fontId="87" fillId="26" borderId="13" xfId="0" applyFont="1" applyFill="1" applyBorder="1" applyAlignment="1">
      <alignment horizontal="center" vertical="center" textRotation="255"/>
    </xf>
    <xf numFmtId="0" fontId="87" fillId="0" borderId="26" xfId="0" applyFont="1" applyFill="1" applyBorder="1" applyAlignment="1">
      <alignment vertical="center"/>
    </xf>
    <xf numFmtId="0" fontId="87" fillId="0" borderId="31" xfId="0" applyFont="1" applyFill="1" applyBorder="1" applyAlignment="1">
      <alignment vertical="center"/>
    </xf>
    <xf numFmtId="0" fontId="87" fillId="0" borderId="32" xfId="0" applyFont="1" applyFill="1" applyBorder="1" applyAlignment="1">
      <alignment vertical="center"/>
    </xf>
    <xf numFmtId="0" fontId="87" fillId="0" borderId="10" xfId="0" applyFont="1" applyFill="1" applyBorder="1" applyAlignment="1">
      <alignment horizontal="center" vertical="center"/>
    </xf>
    <xf numFmtId="0" fontId="87" fillId="0" borderId="12" xfId="0" applyFont="1" applyFill="1" applyBorder="1" applyAlignment="1">
      <alignment horizontal="center" vertical="center"/>
    </xf>
    <xf numFmtId="0" fontId="87" fillId="26" borderId="17" xfId="0" applyFont="1" applyFill="1" applyBorder="1" applyAlignment="1">
      <alignment vertical="center" wrapText="1"/>
    </xf>
    <xf numFmtId="0" fontId="87" fillId="26" borderId="19" xfId="0" applyFont="1" applyFill="1" applyBorder="1" applyAlignment="1">
      <alignment vertical="center" wrapText="1"/>
    </xf>
    <xf numFmtId="0" fontId="75" fillId="26" borderId="13" xfId="0" applyFont="1" applyFill="1" applyBorder="1" applyAlignment="1">
      <alignment horizontal="center" vertical="center" textRotation="255" wrapText="1"/>
    </xf>
    <xf numFmtId="0" fontId="75" fillId="26" borderId="102" xfId="0" applyFont="1" applyFill="1" applyBorder="1" applyAlignment="1">
      <alignment horizontal="center" vertical="center" textRotation="255" wrapText="1"/>
    </xf>
    <xf numFmtId="0" fontId="87" fillId="26" borderId="14" xfId="0" applyFont="1" applyFill="1" applyBorder="1" applyAlignment="1">
      <alignment horizontal="center" vertical="center" wrapText="1" shrinkToFit="1"/>
    </xf>
    <xf numFmtId="0" fontId="87" fillId="26" borderId="21" xfId="0" applyFont="1" applyFill="1" applyBorder="1" applyAlignment="1">
      <alignment horizontal="center" vertical="center" wrapText="1" shrinkToFit="1"/>
    </xf>
    <xf numFmtId="0" fontId="87" fillId="26" borderId="15" xfId="0" applyFont="1" applyFill="1" applyBorder="1" applyAlignment="1">
      <alignment horizontal="center" vertical="center" wrapText="1" shrinkToFit="1"/>
    </xf>
    <xf numFmtId="0" fontId="87" fillId="26" borderId="33" xfId="0" applyFont="1" applyFill="1" applyBorder="1" applyAlignment="1">
      <alignment horizontal="center" vertical="center" wrapText="1" shrinkToFit="1"/>
    </xf>
    <xf numFmtId="0" fontId="87" fillId="26" borderId="0" xfId="0" applyFont="1" applyFill="1" applyBorder="1" applyAlignment="1">
      <alignment horizontal="center" vertical="center" wrapText="1" shrinkToFit="1"/>
    </xf>
    <xf numFmtId="0" fontId="87" fillId="26" borderId="16" xfId="0" applyFont="1" applyFill="1" applyBorder="1" applyAlignment="1">
      <alignment horizontal="center" vertical="center" wrapText="1" shrinkToFit="1"/>
    </xf>
    <xf numFmtId="0" fontId="87" fillId="26" borderId="13" xfId="0" applyFont="1" applyFill="1" applyBorder="1" applyAlignment="1">
      <alignment horizontal="center" vertical="center" wrapText="1" shrinkToFit="1"/>
    </xf>
    <xf numFmtId="0" fontId="87" fillId="26" borderId="102" xfId="0" applyFont="1" applyFill="1" applyBorder="1" applyAlignment="1">
      <alignment horizontal="center" vertical="center" wrapText="1" shrinkToFit="1"/>
    </xf>
    <xf numFmtId="0" fontId="87" fillId="26" borderId="13" xfId="0" applyFont="1" applyFill="1" applyBorder="1" applyAlignment="1">
      <alignment horizontal="center" vertical="center" shrinkToFit="1"/>
    </xf>
    <xf numFmtId="0" fontId="87" fillId="26" borderId="102" xfId="0" applyFont="1" applyFill="1" applyBorder="1" applyAlignment="1">
      <alignment horizontal="center" vertical="center" shrinkToFit="1"/>
    </xf>
    <xf numFmtId="0" fontId="87" fillId="26" borderId="14" xfId="0" applyFont="1" applyFill="1" applyBorder="1" applyAlignment="1">
      <alignment horizontal="center" vertical="center" shrinkToFit="1"/>
    </xf>
    <xf numFmtId="0" fontId="87" fillId="26" borderId="33" xfId="0" applyFont="1" applyFill="1" applyBorder="1" applyAlignment="1">
      <alignment horizontal="center" vertical="center" shrinkToFit="1"/>
    </xf>
    <xf numFmtId="0" fontId="87" fillId="26" borderId="13" xfId="0" applyFont="1" applyFill="1" applyBorder="1" applyAlignment="1">
      <alignment horizontal="center" vertical="center" wrapText="1"/>
    </xf>
    <xf numFmtId="0" fontId="87" fillId="26" borderId="102" xfId="0" applyFont="1" applyFill="1" applyBorder="1" applyAlignment="1">
      <alignment horizontal="center" vertical="center" wrapText="1"/>
    </xf>
    <xf numFmtId="0" fontId="87" fillId="26" borderId="96" xfId="0" applyFont="1" applyFill="1" applyBorder="1" applyAlignment="1">
      <alignment horizontal="center" vertical="center" wrapText="1"/>
    </xf>
    <xf numFmtId="0" fontId="87" fillId="0" borderId="12" xfId="0" applyFont="1" applyFill="1" applyBorder="1" applyAlignment="1">
      <alignment vertical="center"/>
    </xf>
    <xf numFmtId="0" fontId="87" fillId="0" borderId="37" xfId="0" applyFont="1" applyFill="1" applyBorder="1" applyAlignment="1">
      <alignment vertical="center"/>
    </xf>
    <xf numFmtId="0" fontId="87" fillId="26" borderId="16" xfId="0" applyFont="1" applyFill="1" applyBorder="1" applyAlignment="1">
      <alignment horizontal="center" vertical="center" wrapText="1"/>
    </xf>
    <xf numFmtId="0" fontId="87" fillId="26" borderId="102" xfId="0" applyFont="1" applyFill="1" applyBorder="1" applyAlignment="1">
      <alignment horizontal="center" vertical="center" textRotation="255"/>
    </xf>
    <xf numFmtId="0" fontId="87" fillId="26" borderId="12" xfId="0" applyFont="1" applyFill="1" applyBorder="1" applyAlignment="1">
      <alignment vertical="center" wrapText="1"/>
    </xf>
    <xf numFmtId="0" fontId="87" fillId="26" borderId="11" xfId="0" applyFont="1" applyFill="1" applyBorder="1" applyAlignment="1">
      <alignment vertical="center" wrapText="1"/>
    </xf>
    <xf numFmtId="0" fontId="87" fillId="26" borderId="14" xfId="0" applyFont="1" applyFill="1" applyBorder="1" applyAlignment="1">
      <alignment vertical="center"/>
    </xf>
    <xf numFmtId="0" fontId="87" fillId="26" borderId="21" xfId="0" applyFont="1" applyFill="1" applyBorder="1" applyAlignment="1">
      <alignment vertical="center"/>
    </xf>
    <xf numFmtId="0" fontId="87" fillId="26" borderId="14" xfId="0" applyFont="1" applyFill="1" applyBorder="1" applyAlignment="1">
      <alignment horizontal="center" vertical="center" wrapText="1"/>
    </xf>
    <xf numFmtId="0" fontId="87" fillId="26" borderId="33" xfId="0" applyFont="1" applyFill="1" applyBorder="1" applyAlignment="1">
      <alignment horizontal="center" vertical="center" wrapText="1"/>
    </xf>
    <xf numFmtId="0" fontId="87" fillId="26" borderId="13" xfId="0" applyFont="1" applyFill="1" applyBorder="1" applyAlignment="1">
      <alignment horizontal="center" vertical="center"/>
    </xf>
    <xf numFmtId="0" fontId="87" fillId="26" borderId="102" xfId="0" applyFont="1" applyFill="1" applyBorder="1" applyAlignment="1">
      <alignment horizontal="center" vertical="center"/>
    </xf>
    <xf numFmtId="0" fontId="33" fillId="0" borderId="36" xfId="0" applyFont="1" applyBorder="1" applyAlignment="1">
      <alignment horizontal="left" vertical="center" wrapText="1"/>
    </xf>
    <xf numFmtId="0" fontId="33" fillId="0" borderId="52" xfId="0" applyFont="1" applyBorder="1" applyAlignment="1">
      <alignment horizontal="left" vertical="center" wrapText="1"/>
    </xf>
    <xf numFmtId="0" fontId="33" fillId="0" borderId="94" xfId="0" applyFont="1" applyBorder="1" applyAlignment="1">
      <alignment horizontal="left" vertical="center" wrapText="1"/>
    </xf>
    <xf numFmtId="0" fontId="33" fillId="0" borderId="24" xfId="0" applyFont="1" applyBorder="1" applyAlignment="1">
      <alignment horizontal="left" vertical="center" wrapText="1"/>
    </xf>
    <xf numFmtId="0" fontId="36" fillId="0" borderId="94" xfId="0" applyFont="1" applyBorder="1" applyAlignment="1">
      <alignment horizontal="center" vertical="center" wrapText="1"/>
    </xf>
    <xf numFmtId="0" fontId="36" fillId="0" borderId="24" xfId="0" applyFont="1" applyBorder="1" applyAlignment="1">
      <alignment horizontal="center" vertical="center" wrapText="1"/>
    </xf>
    <xf numFmtId="0" fontId="36" fillId="0" borderId="25" xfId="0" applyFont="1" applyBorder="1" applyAlignment="1">
      <alignment horizontal="center" vertical="center" wrapText="1"/>
    </xf>
    <xf numFmtId="0" fontId="36" fillId="0" borderId="152" xfId="0" applyFont="1" applyBorder="1" applyAlignment="1">
      <alignment horizontal="center" vertical="center" wrapText="1"/>
    </xf>
    <xf numFmtId="0" fontId="36" fillId="0" borderId="21" xfId="0" applyFont="1" applyBorder="1" applyAlignment="1">
      <alignment horizontal="center" vertical="center" wrapText="1"/>
    </xf>
    <xf numFmtId="0" fontId="36" fillId="0" borderId="40" xfId="0" applyFont="1" applyBorder="1" applyAlignment="1">
      <alignment horizontal="center" vertical="center" wrapText="1"/>
    </xf>
    <xf numFmtId="0" fontId="36" fillId="0" borderId="141" xfId="0" applyFont="1" applyBorder="1" applyAlignment="1">
      <alignment horizontal="center" vertical="center" wrapText="1"/>
    </xf>
    <xf numFmtId="0" fontId="36" fillId="0" borderId="18" xfId="0" applyFont="1" applyBorder="1" applyAlignment="1">
      <alignment horizontal="center" vertical="center" wrapText="1"/>
    </xf>
    <xf numFmtId="0" fontId="36" fillId="0" borderId="99" xfId="0" applyFont="1" applyBorder="1" applyAlignment="1">
      <alignment horizontal="center" vertical="center" wrapText="1"/>
    </xf>
    <xf numFmtId="0" fontId="33" fillId="0" borderId="61" xfId="0" applyFont="1" applyBorder="1" applyAlignment="1">
      <alignment horizontal="left" vertical="center" wrapText="1"/>
    </xf>
    <xf numFmtId="0" fontId="33" fillId="0" borderId="37" xfId="0" applyFont="1" applyBorder="1" applyAlignment="1">
      <alignment horizontal="left" vertical="center" wrapText="1"/>
    </xf>
    <xf numFmtId="0" fontId="36" fillId="0" borderId="51" xfId="0" applyFont="1" applyBorder="1" applyAlignment="1">
      <alignment horizontal="center" vertical="center"/>
    </xf>
    <xf numFmtId="0" fontId="36" fillId="0" borderId="97" xfId="0" applyFont="1" applyBorder="1" applyAlignment="1">
      <alignment horizontal="center" vertical="center"/>
    </xf>
    <xf numFmtId="0" fontId="36" fillId="0" borderId="22" xfId="0" applyFont="1" applyBorder="1" applyAlignment="1">
      <alignment horizontal="center" vertical="center"/>
    </xf>
    <xf numFmtId="0" fontId="36" fillId="0" borderId="14" xfId="0" applyFont="1" applyBorder="1" applyAlignment="1">
      <alignment horizontal="center" vertical="center" wrapText="1"/>
    </xf>
    <xf numFmtId="0" fontId="36" fillId="0" borderId="33" xfId="0" applyFont="1" applyBorder="1" applyAlignment="1">
      <alignment horizontal="center" vertical="center" wrapText="1"/>
    </xf>
    <xf numFmtId="0" fontId="36" fillId="0" borderId="0" xfId="0" applyFont="1" applyBorder="1" applyAlignment="1">
      <alignment horizontal="center" vertical="center" wrapText="1"/>
    </xf>
    <xf numFmtId="0" fontId="36" fillId="0" borderId="17" xfId="0" applyFont="1" applyBorder="1" applyAlignment="1">
      <alignment horizontal="center" vertical="center" wrapText="1"/>
    </xf>
    <xf numFmtId="0" fontId="36" fillId="0" borderId="95" xfId="0" applyFont="1" applyBorder="1" applyAlignment="1">
      <alignment horizontal="center" vertical="center" wrapText="1"/>
    </xf>
    <xf numFmtId="0" fontId="36" fillId="0" borderId="23" xfId="0" applyFont="1" applyBorder="1" applyAlignment="1">
      <alignment horizontal="center" vertical="center" wrapText="1"/>
    </xf>
    <xf numFmtId="0" fontId="36" fillId="0" borderId="10" xfId="0" applyFont="1" applyBorder="1" applyAlignment="1">
      <alignment horizontal="center" vertical="center" wrapText="1"/>
    </xf>
    <xf numFmtId="0" fontId="28" fillId="0" borderId="14" xfId="0" applyFont="1" applyBorder="1" applyAlignment="1">
      <alignment vertical="center" wrapText="1"/>
    </xf>
    <xf numFmtId="0" fontId="28" fillId="0" borderId="21" xfId="0" applyFont="1" applyBorder="1" applyAlignment="1">
      <alignment vertical="center" wrapText="1"/>
    </xf>
    <xf numFmtId="0" fontId="28" fillId="0" borderId="15" xfId="0" applyFont="1" applyBorder="1" applyAlignment="1">
      <alignment vertical="center" wrapText="1"/>
    </xf>
    <xf numFmtId="0" fontId="28" fillId="0" borderId="33" xfId="0" applyFont="1" applyBorder="1" applyAlignment="1">
      <alignment vertical="center" wrapText="1"/>
    </xf>
    <xf numFmtId="0" fontId="28" fillId="0" borderId="0" xfId="0" applyFont="1" applyBorder="1" applyAlignment="1">
      <alignment vertical="center" wrapText="1"/>
    </xf>
    <xf numFmtId="0" fontId="28" fillId="0" borderId="16" xfId="0" applyFont="1" applyBorder="1" applyAlignment="1">
      <alignment vertical="center" wrapText="1"/>
    </xf>
    <xf numFmtId="0" fontId="28" fillId="0" borderId="17" xfId="0" applyFont="1" applyBorder="1" applyAlignment="1">
      <alignment vertical="center" wrapText="1"/>
    </xf>
    <xf numFmtId="0" fontId="28" fillId="0" borderId="18" xfId="0" applyFont="1" applyBorder="1" applyAlignment="1">
      <alignment vertical="center" wrapText="1"/>
    </xf>
    <xf numFmtId="0" fontId="28" fillId="0" borderId="19" xfId="0" applyFont="1" applyBorder="1" applyAlignment="1">
      <alignment vertical="center" wrapText="1"/>
    </xf>
    <xf numFmtId="0" fontId="28" fillId="0" borderId="0" xfId="0" applyFont="1" applyAlignment="1">
      <alignment vertical="center" wrapText="1"/>
    </xf>
    <xf numFmtId="0" fontId="28" fillId="0" borderId="21" xfId="0" applyFont="1" applyBorder="1" applyAlignment="1">
      <alignment vertical="center"/>
    </xf>
    <xf numFmtId="0" fontId="0" fillId="0" borderId="21" xfId="0" applyBorder="1" applyAlignment="1">
      <alignment vertical="center"/>
    </xf>
    <xf numFmtId="0" fontId="28" fillId="0" borderId="14" xfId="0" applyFont="1" applyBorder="1" applyAlignment="1">
      <alignment vertical="distributed" wrapText="1"/>
    </xf>
    <xf numFmtId="0" fontId="28" fillId="0" borderId="21" xfId="0" applyFont="1" applyBorder="1" applyAlignment="1">
      <alignment vertical="distributed" wrapText="1"/>
    </xf>
    <xf numFmtId="0" fontId="28" fillId="0" borderId="15" xfId="0" applyFont="1" applyBorder="1" applyAlignment="1">
      <alignment vertical="distributed" wrapText="1"/>
    </xf>
    <xf numFmtId="0" fontId="28" fillId="0" borderId="33" xfId="0" applyFont="1" applyBorder="1" applyAlignment="1">
      <alignment vertical="distributed" wrapText="1"/>
    </xf>
    <xf numFmtId="0" fontId="28" fillId="0" borderId="0" xfId="0" applyFont="1" applyBorder="1" applyAlignment="1">
      <alignment vertical="distributed" wrapText="1"/>
    </xf>
    <xf numFmtId="0" fontId="28" fillId="0" borderId="16" xfId="0" applyFont="1" applyBorder="1" applyAlignment="1">
      <alignment vertical="distributed" wrapText="1"/>
    </xf>
    <xf numFmtId="0" fontId="28" fillId="0" borderId="0" xfId="0" applyFont="1" applyBorder="1" applyAlignment="1">
      <alignment horizontal="right" vertical="center"/>
    </xf>
    <xf numFmtId="0" fontId="28" fillId="0" borderId="16" xfId="0" applyFont="1" applyBorder="1" applyAlignment="1">
      <alignment horizontal="right" vertical="center"/>
    </xf>
  </cellXfs>
  <cellStyles count="49">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28" builtinId="5"/>
    <cellStyle name="ハイパーリンク" xfId="48" builtinId="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xfId="34" builtinId="6"/>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cellStyle name="標準 3" xfId="45"/>
    <cellStyle name="標準 3 2" xfId="46"/>
    <cellStyle name="標準 3 3" xfId="47"/>
    <cellStyle name="良い" xfId="44" builtinId="26" customBuiltin="1"/>
  </cellStyles>
  <dxfs count="0"/>
  <tableStyles count="0" defaultTableStyle="TableStyleMedium2" defaultPivotStyle="PivotStyleLight16"/>
  <colors>
    <mruColors>
      <color rgb="FFCCFFCC"/>
      <color rgb="FFFFFFCC"/>
      <color rgb="FFCCFFFF"/>
      <color rgb="FFFFFF99"/>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Radio" firstButton="1" lockText="1" noThreeD="1"/>
</file>

<file path=xl/ctrlProps/ctrlProp72.xml><?xml version="1.0" encoding="utf-8"?>
<formControlPr xmlns="http://schemas.microsoft.com/office/spreadsheetml/2009/9/main" objectType="Radio" lockText="1" noThreeD="1"/>
</file>

<file path=xl/ctrlProps/ctrlProp73.xml><?xml version="1.0" encoding="utf-8"?>
<formControlPr xmlns="http://schemas.microsoft.com/office/spreadsheetml/2009/9/main" objectType="Radio" lockText="1" noThreeD="1"/>
</file>

<file path=xl/ctrlProps/ctrlProp74.xml><?xml version="1.0" encoding="utf-8"?>
<formControlPr xmlns="http://schemas.microsoft.com/office/spreadsheetml/2009/9/main" objectType="Radio"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checked="Checked"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4</xdr:col>
      <xdr:colOff>211663</xdr:colOff>
      <xdr:row>28</xdr:row>
      <xdr:rowOff>201082</xdr:rowOff>
    </xdr:from>
    <xdr:to>
      <xdr:col>4</xdr:col>
      <xdr:colOff>2550580</xdr:colOff>
      <xdr:row>29</xdr:row>
      <xdr:rowOff>642938</xdr:rowOff>
    </xdr:to>
    <xdr:sp macro="" textlink="">
      <xdr:nvSpPr>
        <xdr:cNvPr id="28" name="正方形/長方形 27"/>
        <xdr:cNvSpPr/>
      </xdr:nvSpPr>
      <xdr:spPr bwMode="auto">
        <a:xfrm>
          <a:off x="9891444" y="9464145"/>
          <a:ext cx="2338917" cy="1239574"/>
        </a:xfrm>
        <a:prstGeom prst="rect">
          <a:avLst/>
        </a:prstGeom>
        <a:noFill/>
        <a:ln w="9525" cap="flat" cmpd="sng" algn="ctr">
          <a:noFill/>
          <a:prstDash val="solid"/>
          <a:round/>
          <a:headEnd type="none" w="med" len="med"/>
          <a:tailEnd type="none" w="med" len="med"/>
        </a:ln>
        <a:effectLst/>
        <a:extLst/>
      </xdr:spPr>
      <xdr:txBody>
        <a:bodyPr vertOverflow="clip" horzOverflow="clip" wrap="square" lIns="18288" tIns="0" rIns="0" bIns="0" rtlCol="0" anchor="t" upright="1"/>
        <a:lstStyle/>
        <a:p>
          <a:pPr algn="ctr"/>
          <a:r>
            <a:rPr kumimoji="1" lang="ja-JP" altLang="en-US" sz="1400">
              <a:latin typeface="+mn-ea"/>
              <a:ea typeface="+mn-ea"/>
            </a:rPr>
            <a:t>当該年度（４～３月）の</a:t>
          </a:r>
          <a:endParaRPr kumimoji="1" lang="en-US" altLang="ja-JP" sz="1400">
            <a:latin typeface="+mn-ea"/>
            <a:ea typeface="+mn-ea"/>
          </a:endParaRPr>
        </a:p>
        <a:p>
          <a:pPr algn="ctr"/>
          <a:r>
            <a:rPr kumimoji="1" lang="ja-JP" altLang="en-US" sz="1400">
              <a:latin typeface="+mn-ea"/>
              <a:ea typeface="+mn-ea"/>
            </a:rPr>
            <a:t>グループ別の賃金総額</a:t>
          </a:r>
          <a:endParaRPr kumimoji="1" lang="en-US" altLang="ja-JP" sz="1400">
            <a:latin typeface="+mn-ea"/>
            <a:ea typeface="+mn-ea"/>
          </a:endParaRPr>
        </a:p>
        <a:p>
          <a:pPr algn="ctr"/>
          <a:endParaRPr kumimoji="1" lang="en-US" altLang="ja-JP" sz="1400">
            <a:latin typeface="+mn-ea"/>
            <a:ea typeface="+mn-ea"/>
          </a:endParaRPr>
        </a:p>
        <a:p>
          <a:pPr algn="ctr"/>
          <a:r>
            <a:rPr kumimoji="1" lang="ja-JP" altLang="en-US" sz="1400">
              <a:latin typeface="+mn-ea"/>
              <a:ea typeface="+mn-ea"/>
            </a:rPr>
            <a:t>当該年度（４～３月）の</a:t>
          </a:r>
          <a:endParaRPr kumimoji="1" lang="en-US" altLang="ja-JP" sz="1400">
            <a:latin typeface="+mn-ea"/>
            <a:ea typeface="+mn-ea"/>
          </a:endParaRPr>
        </a:p>
        <a:p>
          <a:pPr algn="ctr"/>
          <a:r>
            <a:rPr kumimoji="1" lang="ja-JP" altLang="en-US" sz="1400">
              <a:latin typeface="+mn-ea"/>
              <a:ea typeface="+mn-ea"/>
            </a:rPr>
            <a:t>グループ別の常勤換算職員数</a:t>
          </a:r>
          <a:endParaRPr kumimoji="1" lang="en-US" altLang="ja-JP" sz="1400">
            <a:latin typeface="+mn-ea"/>
            <a:ea typeface="+mn-ea"/>
          </a:endParaRPr>
        </a:p>
      </xdr:txBody>
    </xdr:sp>
    <xdr:clientData/>
  </xdr:twoCellAnchor>
  <xdr:twoCellAnchor>
    <xdr:from>
      <xdr:col>0</xdr:col>
      <xdr:colOff>1889018</xdr:colOff>
      <xdr:row>9</xdr:row>
      <xdr:rowOff>76200</xdr:rowOff>
    </xdr:from>
    <xdr:to>
      <xdr:col>4</xdr:col>
      <xdr:colOff>1939637</xdr:colOff>
      <xdr:row>16</xdr:row>
      <xdr:rowOff>121648</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889018" y="5160169"/>
          <a:ext cx="9730400" cy="1712323"/>
          <a:chOff x="97972" y="4260273"/>
          <a:chExt cx="8755084" cy="1789215"/>
        </a:xfrm>
      </xdr:grpSpPr>
      <xdr:sp macro="" textlink="">
        <xdr:nvSpPr>
          <xdr:cNvPr id="3" name="四角形: 角を丸くする 2">
            <a:extLst>
              <a:ext uri="{FF2B5EF4-FFF2-40B4-BE49-F238E27FC236}">
                <a16:creationId xmlns:a16="http://schemas.microsoft.com/office/drawing/2014/main" id="{00000000-0008-0000-0000-000003000000}"/>
              </a:ext>
            </a:extLst>
          </xdr:cNvPr>
          <xdr:cNvSpPr/>
        </xdr:nvSpPr>
        <xdr:spPr bwMode="auto">
          <a:xfrm>
            <a:off x="97972" y="4260273"/>
            <a:ext cx="8755084" cy="1789215"/>
          </a:xfrm>
          <a:prstGeom prst="roundRect">
            <a:avLst>
              <a:gd name="adj" fmla="val 0"/>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400" b="1">
              <a:solidFill>
                <a:sysClr val="windowText" lastClr="000000"/>
              </a:solidFill>
            </a:endParaRPr>
          </a:p>
        </xdr:txBody>
      </xdr:sp>
      <xdr:sp macro="" textlink="">
        <xdr:nvSpPr>
          <xdr:cNvPr id="4" name="フローチャート: 書類 3">
            <a:extLst>
              <a:ext uri="{FF2B5EF4-FFF2-40B4-BE49-F238E27FC236}">
                <a16:creationId xmlns:a16="http://schemas.microsoft.com/office/drawing/2014/main" id="{00000000-0008-0000-0000-000004000000}"/>
              </a:ext>
            </a:extLst>
          </xdr:cNvPr>
          <xdr:cNvSpPr/>
        </xdr:nvSpPr>
        <xdr:spPr bwMode="auto">
          <a:xfrm>
            <a:off x="1295400"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基本情報入力シート</a:t>
            </a:r>
            <a:endParaRPr kumimoji="1" lang="en-US" altLang="ja-JP" sz="1800" b="1"/>
          </a:p>
          <a:p>
            <a:pPr algn="l"/>
            <a:endParaRPr kumimoji="1" lang="en-US" altLang="ja-JP" sz="1800" b="1"/>
          </a:p>
        </xdr:txBody>
      </xdr:sp>
      <xdr:sp macro="" textlink="">
        <xdr:nvSpPr>
          <xdr:cNvPr id="5" name="フローチャート: 書類 4">
            <a:extLst>
              <a:ext uri="{FF2B5EF4-FFF2-40B4-BE49-F238E27FC236}">
                <a16:creationId xmlns:a16="http://schemas.microsoft.com/office/drawing/2014/main" id="{00000000-0008-0000-0000-000005000000}"/>
              </a:ext>
            </a:extLst>
          </xdr:cNvPr>
          <xdr:cNvSpPr/>
        </xdr:nvSpPr>
        <xdr:spPr bwMode="auto">
          <a:xfrm>
            <a:off x="4196937" y="4412672"/>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様式</a:t>
            </a:r>
            <a:r>
              <a:rPr kumimoji="1" lang="en-US" altLang="ja-JP" sz="1800" b="1"/>
              <a:t>2-2</a:t>
            </a:r>
          </a:p>
          <a:p>
            <a:pPr algn="l"/>
            <a:endParaRPr kumimoji="1" lang="en-US" altLang="ja-JP" sz="1800" b="1"/>
          </a:p>
        </xdr:txBody>
      </xdr:sp>
      <xdr:sp macro="" textlink="">
        <xdr:nvSpPr>
          <xdr:cNvPr id="6" name="フローチャート: 書類 5">
            <a:extLst>
              <a:ext uri="{FF2B5EF4-FFF2-40B4-BE49-F238E27FC236}">
                <a16:creationId xmlns:a16="http://schemas.microsoft.com/office/drawing/2014/main" id="{00000000-0008-0000-0000-000006000000}"/>
              </a:ext>
            </a:extLst>
          </xdr:cNvPr>
          <xdr:cNvSpPr/>
        </xdr:nvSpPr>
        <xdr:spPr bwMode="auto">
          <a:xfrm>
            <a:off x="4545281" y="4900550"/>
            <a:ext cx="1077685" cy="1138051"/>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様式</a:t>
            </a:r>
            <a:r>
              <a:rPr kumimoji="1" lang="en-US" altLang="ja-JP" sz="1800" b="1"/>
              <a:t>2-3</a:t>
            </a:r>
          </a:p>
        </xdr:txBody>
      </xdr:sp>
      <xdr:sp macro="" textlink="">
        <xdr:nvSpPr>
          <xdr:cNvPr id="7" name="フローチャート: 書類 6">
            <a:extLst>
              <a:ext uri="{FF2B5EF4-FFF2-40B4-BE49-F238E27FC236}">
                <a16:creationId xmlns:a16="http://schemas.microsoft.com/office/drawing/2014/main" id="{00000000-0008-0000-0000-000007000000}"/>
              </a:ext>
            </a:extLst>
          </xdr:cNvPr>
          <xdr:cNvSpPr/>
        </xdr:nvSpPr>
        <xdr:spPr bwMode="auto">
          <a:xfrm>
            <a:off x="7538852" y="4607626"/>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様式</a:t>
            </a:r>
            <a:r>
              <a:rPr kumimoji="1" lang="en-US" altLang="ja-JP" sz="1800" b="1"/>
              <a:t>2-1</a:t>
            </a:r>
          </a:p>
        </xdr:txBody>
      </xdr:sp>
      <xdr:sp macro="" textlink="">
        <xdr:nvSpPr>
          <xdr:cNvPr id="8" name="矢印: 右 7">
            <a:extLst>
              <a:ext uri="{FF2B5EF4-FFF2-40B4-BE49-F238E27FC236}">
                <a16:creationId xmlns:a16="http://schemas.microsoft.com/office/drawing/2014/main" id="{00000000-0008-0000-0000-000008000000}"/>
              </a:ext>
            </a:extLst>
          </xdr:cNvPr>
          <xdr:cNvSpPr/>
        </xdr:nvSpPr>
        <xdr:spPr bwMode="auto">
          <a:xfrm>
            <a:off x="2565068" y="4932218"/>
            <a:ext cx="1493323"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9" name="四角形: 角を丸くする 8">
            <a:extLst>
              <a:ext uri="{FF2B5EF4-FFF2-40B4-BE49-F238E27FC236}">
                <a16:creationId xmlns:a16="http://schemas.microsoft.com/office/drawing/2014/main" id="{00000000-0008-0000-0000-000009000000}"/>
              </a:ext>
            </a:extLst>
          </xdr:cNvPr>
          <xdr:cNvSpPr/>
        </xdr:nvSpPr>
        <xdr:spPr bwMode="auto">
          <a:xfrm>
            <a:off x="97973" y="4260273"/>
            <a:ext cx="1132114" cy="618506"/>
          </a:xfrm>
          <a:prstGeom prst="roundRect">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r>
              <a:rPr kumimoji="1" lang="ja-JP" altLang="en-US" sz="1400" b="1">
                <a:solidFill>
                  <a:sysClr val="windowText" lastClr="000000"/>
                </a:solidFill>
              </a:rPr>
              <a:t>ワークシート入力の流れ</a:t>
            </a:r>
          </a:p>
        </xdr:txBody>
      </xdr:sp>
      <xdr:sp macro="" textlink="">
        <xdr:nvSpPr>
          <xdr:cNvPr id="10" name="矢印: 右 9">
            <a:extLst>
              <a:ext uri="{FF2B5EF4-FFF2-40B4-BE49-F238E27FC236}">
                <a16:creationId xmlns:a16="http://schemas.microsoft.com/office/drawing/2014/main" id="{00000000-0008-0000-0000-00000A000000}"/>
              </a:ext>
            </a:extLst>
          </xdr:cNvPr>
          <xdr:cNvSpPr/>
        </xdr:nvSpPr>
        <xdr:spPr bwMode="auto">
          <a:xfrm>
            <a:off x="5797136" y="4932218"/>
            <a:ext cx="1502229"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2543300" y="5333998"/>
            <a:ext cx="1420774"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t>一部自動転記</a:t>
            </a:r>
          </a:p>
        </xdr:txBody>
      </xdr:sp>
      <xdr:sp macro="" textlink="">
        <xdr:nvSpPr>
          <xdr:cNvPr id="12" name="テキスト ボックス 11">
            <a:extLst>
              <a:ext uri="{FF2B5EF4-FFF2-40B4-BE49-F238E27FC236}">
                <a16:creationId xmlns:a16="http://schemas.microsoft.com/office/drawing/2014/main" id="{00000000-0008-0000-0000-00000C000000}"/>
              </a:ext>
            </a:extLst>
          </xdr:cNvPr>
          <xdr:cNvSpPr txBox="1"/>
        </xdr:nvSpPr>
        <xdr:spPr>
          <a:xfrm>
            <a:off x="5764482" y="5333998"/>
            <a:ext cx="1420774"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t>一部自動転記</a:t>
            </a:r>
          </a:p>
        </xdr:txBody>
      </xdr:sp>
    </xdr:grpSp>
    <xdr:clientData/>
  </xdr:twoCellAnchor>
  <xdr:twoCellAnchor editAs="oneCell">
    <xdr:from>
      <xdr:col>3</xdr:col>
      <xdr:colOff>286959</xdr:colOff>
      <xdr:row>26</xdr:row>
      <xdr:rowOff>302686</xdr:rowOff>
    </xdr:from>
    <xdr:to>
      <xdr:col>3</xdr:col>
      <xdr:colOff>4561417</xdr:colOff>
      <xdr:row>27</xdr:row>
      <xdr:rowOff>494363</xdr:rowOff>
    </xdr:to>
    <xdr:pic>
      <xdr:nvPicPr>
        <xdr:cNvPr id="13" name="図 12">
          <a:extLst>
            <a:ext uri="{FF2B5EF4-FFF2-40B4-BE49-F238E27FC236}">
              <a16:creationId xmlns:a16="http://schemas.microsoft.com/office/drawing/2014/main" id="{00000000-0008-0000-00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90709" y="9160936"/>
          <a:ext cx="4274458" cy="9960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307824</xdr:colOff>
      <xdr:row>28</xdr:row>
      <xdr:rowOff>346832</xdr:rowOff>
    </xdr:from>
    <xdr:to>
      <xdr:col>3</xdr:col>
      <xdr:colOff>4646084</xdr:colOff>
      <xdr:row>29</xdr:row>
      <xdr:rowOff>503724</xdr:rowOff>
    </xdr:to>
    <xdr:pic>
      <xdr:nvPicPr>
        <xdr:cNvPr id="14" name="図 13">
          <a:extLst>
            <a:ext uri="{FF2B5EF4-FFF2-40B4-BE49-F238E27FC236}">
              <a16:creationId xmlns:a16="http://schemas.microsoft.com/office/drawing/2014/main" id="{00000000-0008-0000-0000-00000E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911574" y="10813749"/>
          <a:ext cx="4338260" cy="9612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317491</xdr:colOff>
      <xdr:row>26</xdr:row>
      <xdr:rowOff>349250</xdr:rowOff>
    </xdr:from>
    <xdr:to>
      <xdr:col>4</xdr:col>
      <xdr:colOff>2465910</xdr:colOff>
      <xdr:row>27</xdr:row>
      <xdr:rowOff>702733</xdr:rowOff>
    </xdr:to>
    <xdr:sp macro="" textlink="">
      <xdr:nvSpPr>
        <xdr:cNvPr id="17" name="正方形/長方形 16"/>
        <xdr:cNvSpPr/>
      </xdr:nvSpPr>
      <xdr:spPr bwMode="auto">
        <a:xfrm>
          <a:off x="9990658" y="9207500"/>
          <a:ext cx="2148419" cy="1157816"/>
        </a:xfrm>
        <a:prstGeom prst="rect">
          <a:avLst/>
        </a:prstGeom>
        <a:solidFill>
          <a:srgbClr xmlns:mc="http://schemas.openxmlformats.org/markup-compatibility/2006" xmlns:a14="http://schemas.microsoft.com/office/drawing/2010/main" val="FFFFFF" mc:Ignorable="a14" a14:legacySpreadsheetColorIndex="65"/>
        </a:solidFill>
        <a:ln w="9525" cap="flat" cmpd="sng" algn="ctr">
          <a:no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ctr"/>
          <a:r>
            <a:rPr kumimoji="1" lang="ja-JP" altLang="en-US" sz="1400">
              <a:latin typeface="+mn-ea"/>
              <a:ea typeface="+mn-ea"/>
            </a:rPr>
            <a:t>加算見込額</a:t>
          </a:r>
          <a:endParaRPr kumimoji="1" lang="en-US" altLang="ja-JP" sz="1400">
            <a:latin typeface="+mn-ea"/>
            <a:ea typeface="+mn-ea"/>
          </a:endParaRPr>
        </a:p>
        <a:p>
          <a:pPr algn="ctr"/>
          <a:endParaRPr kumimoji="1" lang="en-US" altLang="ja-JP" sz="1400">
            <a:latin typeface="+mn-ea"/>
            <a:ea typeface="+mn-ea"/>
          </a:endParaRPr>
        </a:p>
        <a:p>
          <a:pPr algn="ctr"/>
          <a:r>
            <a:rPr kumimoji="1" lang="ja-JP" altLang="en-US" sz="1400">
              <a:latin typeface="+mn-ea"/>
              <a:ea typeface="+mn-ea"/>
            </a:rPr>
            <a:t>前年度のグループ別の</a:t>
          </a:r>
          <a:endParaRPr kumimoji="1" lang="en-US" altLang="ja-JP" sz="1400">
            <a:latin typeface="+mn-ea"/>
            <a:ea typeface="+mn-ea"/>
          </a:endParaRPr>
        </a:p>
        <a:p>
          <a:pPr algn="ctr"/>
          <a:r>
            <a:rPr kumimoji="1" lang="ja-JP" altLang="en-US" sz="1400">
              <a:latin typeface="+mn-ea"/>
              <a:ea typeface="+mn-ea"/>
            </a:rPr>
            <a:t>１月あたり常勤換算職員数</a:t>
          </a:r>
          <a:endParaRPr kumimoji="1" lang="en-US" altLang="ja-JP" sz="1400">
            <a:latin typeface="+mn-ea"/>
            <a:ea typeface="+mn-ea"/>
          </a:endParaRPr>
        </a:p>
      </xdr:txBody>
    </xdr:sp>
    <xdr:clientData/>
  </xdr:twoCellAnchor>
  <xdr:twoCellAnchor>
    <xdr:from>
      <xdr:col>4</xdr:col>
      <xdr:colOff>370413</xdr:colOff>
      <xdr:row>26</xdr:row>
      <xdr:rowOff>730250</xdr:rowOff>
    </xdr:from>
    <xdr:to>
      <xdr:col>4</xdr:col>
      <xdr:colOff>2422413</xdr:colOff>
      <xdr:row>26</xdr:row>
      <xdr:rowOff>730250</xdr:rowOff>
    </xdr:to>
    <xdr:cxnSp macro="">
      <xdr:nvCxnSpPr>
        <xdr:cNvPr id="19" name="直線コネクタ 18"/>
        <xdr:cNvCxnSpPr/>
      </xdr:nvCxnSpPr>
      <xdr:spPr bwMode="auto">
        <a:xfrm>
          <a:off x="10043580" y="9588500"/>
          <a:ext cx="2052000" cy="0"/>
        </a:xfrm>
        <a:prstGeom prst="line">
          <a:avLst/>
        </a:prstGeom>
        <a:ln>
          <a:headEnd type="none" w="med" len="med"/>
          <a:tailEnd type="none" w="med" len="med"/>
        </a:ln>
        <a:extLst/>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2370655</xdr:colOff>
      <xdr:row>26</xdr:row>
      <xdr:rowOff>603250</xdr:rowOff>
    </xdr:from>
    <xdr:to>
      <xdr:col>4</xdr:col>
      <xdr:colOff>3174987</xdr:colOff>
      <xdr:row>27</xdr:row>
      <xdr:rowOff>74083</xdr:rowOff>
    </xdr:to>
    <xdr:sp macro="" textlink="">
      <xdr:nvSpPr>
        <xdr:cNvPr id="20" name="正方形/長方形 19"/>
        <xdr:cNvSpPr/>
      </xdr:nvSpPr>
      <xdr:spPr bwMode="auto">
        <a:xfrm>
          <a:off x="12043822" y="9461500"/>
          <a:ext cx="804332" cy="275166"/>
        </a:xfrm>
        <a:prstGeom prst="rect">
          <a:avLst/>
        </a:prstGeom>
        <a:noFill/>
        <a:ln w="9525" cap="flat" cmpd="sng" algn="ctr">
          <a:noFill/>
          <a:prstDash val="solid"/>
          <a:round/>
          <a:headEnd type="none" w="med" len="med"/>
          <a:tailEnd type="none" w="med" len="med"/>
        </a:ln>
        <a:effectLst/>
        <a:extLst/>
      </xdr:spPr>
      <xdr:txBody>
        <a:bodyPr vertOverflow="clip" horzOverflow="clip" wrap="square" lIns="18288" tIns="0" rIns="0" bIns="0" rtlCol="0" anchor="ctr" upright="1"/>
        <a:lstStyle/>
        <a:p>
          <a:pPr algn="ctr"/>
          <a:r>
            <a:rPr kumimoji="1" lang="en-US" altLang="ja-JP" sz="2400">
              <a:latin typeface="+mn-ea"/>
              <a:ea typeface="+mn-ea"/>
            </a:rPr>
            <a:t>×</a:t>
          </a:r>
        </a:p>
      </xdr:txBody>
    </xdr:sp>
    <xdr:clientData/>
  </xdr:twoCellAnchor>
  <xdr:twoCellAnchor>
    <xdr:from>
      <xdr:col>4</xdr:col>
      <xdr:colOff>3037407</xdr:colOff>
      <xdr:row>26</xdr:row>
      <xdr:rowOff>656166</xdr:rowOff>
    </xdr:from>
    <xdr:to>
      <xdr:col>5</xdr:col>
      <xdr:colOff>116410</xdr:colOff>
      <xdr:row>27</xdr:row>
      <xdr:rowOff>169333</xdr:rowOff>
    </xdr:to>
    <xdr:sp macro="" textlink="">
      <xdr:nvSpPr>
        <xdr:cNvPr id="21" name="正方形/長方形 20"/>
        <xdr:cNvSpPr/>
      </xdr:nvSpPr>
      <xdr:spPr bwMode="auto">
        <a:xfrm>
          <a:off x="12710574" y="9514416"/>
          <a:ext cx="2148419" cy="317500"/>
        </a:xfrm>
        <a:prstGeom prst="rect">
          <a:avLst/>
        </a:prstGeom>
        <a:solidFill>
          <a:srgbClr xmlns:mc="http://schemas.openxmlformats.org/markup-compatibility/2006" xmlns:a14="http://schemas.microsoft.com/office/drawing/2010/main" val="FFFFFF" mc:Ignorable="a14" a14:legacySpreadsheetColorIndex="65"/>
        </a:solidFill>
        <a:ln w="9525" cap="flat" cmpd="sng" algn="ctr">
          <a:no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ctr"/>
          <a:r>
            <a:rPr kumimoji="1" lang="ja-JP" altLang="en-US" sz="1400">
              <a:latin typeface="+mn-ea"/>
              <a:ea typeface="+mn-ea"/>
            </a:rPr>
            <a:t>事業所が定める配分比率</a:t>
          </a:r>
          <a:endParaRPr kumimoji="1" lang="en-US" altLang="ja-JP" sz="1400">
            <a:latin typeface="+mn-ea"/>
            <a:ea typeface="+mn-ea"/>
          </a:endParaRPr>
        </a:p>
      </xdr:txBody>
    </xdr:sp>
    <xdr:clientData/>
  </xdr:twoCellAnchor>
  <xdr:twoCellAnchor>
    <xdr:from>
      <xdr:col>4</xdr:col>
      <xdr:colOff>253999</xdr:colOff>
      <xdr:row>28</xdr:row>
      <xdr:rowOff>761994</xdr:rowOff>
    </xdr:from>
    <xdr:to>
      <xdr:col>4</xdr:col>
      <xdr:colOff>2521999</xdr:colOff>
      <xdr:row>28</xdr:row>
      <xdr:rowOff>761994</xdr:rowOff>
    </xdr:to>
    <xdr:cxnSp macro="">
      <xdr:nvCxnSpPr>
        <xdr:cNvPr id="23" name="直線コネクタ 22"/>
        <xdr:cNvCxnSpPr/>
      </xdr:nvCxnSpPr>
      <xdr:spPr bwMode="auto">
        <a:xfrm>
          <a:off x="9927166" y="11228911"/>
          <a:ext cx="2268000" cy="0"/>
        </a:xfrm>
        <a:prstGeom prst="line">
          <a:avLst/>
        </a:prstGeom>
        <a:ln>
          <a:headEnd type="none" w="med" len="med"/>
          <a:tailEnd type="none" w="med" len="med"/>
        </a:ln>
        <a:extLst/>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2412986</xdr:colOff>
      <xdr:row>28</xdr:row>
      <xdr:rowOff>634994</xdr:rowOff>
    </xdr:from>
    <xdr:to>
      <xdr:col>4</xdr:col>
      <xdr:colOff>3217318</xdr:colOff>
      <xdr:row>29</xdr:row>
      <xdr:rowOff>105827</xdr:rowOff>
    </xdr:to>
    <xdr:sp macro="" textlink="">
      <xdr:nvSpPr>
        <xdr:cNvPr id="24" name="正方形/長方形 23"/>
        <xdr:cNvSpPr/>
      </xdr:nvSpPr>
      <xdr:spPr bwMode="auto">
        <a:xfrm>
          <a:off x="12086153" y="11101911"/>
          <a:ext cx="804332" cy="275166"/>
        </a:xfrm>
        <a:prstGeom prst="rect">
          <a:avLst/>
        </a:prstGeom>
        <a:noFill/>
        <a:ln w="9525" cap="flat" cmpd="sng" algn="ctr">
          <a:noFill/>
          <a:prstDash val="solid"/>
          <a:round/>
          <a:headEnd type="none" w="med" len="med"/>
          <a:tailEnd type="none" w="med" len="med"/>
        </a:ln>
        <a:effectLst/>
        <a:extLst/>
      </xdr:spPr>
      <xdr:txBody>
        <a:bodyPr vertOverflow="clip" horzOverflow="clip" wrap="square" lIns="18288" tIns="0" rIns="0" bIns="0" rtlCol="0" anchor="ctr" upright="1"/>
        <a:lstStyle/>
        <a:p>
          <a:pPr algn="ctr"/>
          <a:r>
            <a:rPr kumimoji="1" lang="ja-JP" altLang="en-US" sz="2400">
              <a:latin typeface="+mn-ea"/>
              <a:ea typeface="+mn-ea"/>
            </a:rPr>
            <a:t>ー</a:t>
          </a:r>
          <a:endParaRPr kumimoji="1" lang="en-US" altLang="ja-JP" sz="2400">
            <a:latin typeface="+mn-ea"/>
            <a:ea typeface="+mn-ea"/>
          </a:endParaRPr>
        </a:p>
      </xdr:txBody>
    </xdr:sp>
    <xdr:clientData/>
  </xdr:twoCellAnchor>
  <xdr:twoCellAnchor>
    <xdr:from>
      <xdr:col>4</xdr:col>
      <xdr:colOff>3122066</xdr:colOff>
      <xdr:row>28</xdr:row>
      <xdr:rowOff>222253</xdr:rowOff>
    </xdr:from>
    <xdr:to>
      <xdr:col>5</xdr:col>
      <xdr:colOff>391567</xdr:colOff>
      <xdr:row>29</xdr:row>
      <xdr:rowOff>664109</xdr:rowOff>
    </xdr:to>
    <xdr:sp macro="" textlink="">
      <xdr:nvSpPr>
        <xdr:cNvPr id="26" name="正方形/長方形 25"/>
        <xdr:cNvSpPr/>
      </xdr:nvSpPr>
      <xdr:spPr bwMode="auto">
        <a:xfrm>
          <a:off x="12801847" y="9485316"/>
          <a:ext cx="2341564" cy="1239574"/>
        </a:xfrm>
        <a:prstGeom prst="rect">
          <a:avLst/>
        </a:prstGeom>
        <a:solidFill>
          <a:srgbClr xmlns:mc="http://schemas.openxmlformats.org/markup-compatibility/2006" xmlns:a14="http://schemas.microsoft.com/office/drawing/2010/main" val="FFFFFF" mc:Ignorable="a14" a14:legacySpreadsheetColorIndex="65"/>
        </a:solidFill>
        <a:ln w="9525" cap="flat" cmpd="sng" algn="ctr">
          <a:no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ctr"/>
          <a:r>
            <a:rPr kumimoji="1" lang="ja-JP" altLang="en-US" sz="1400">
              <a:latin typeface="+mn-ea"/>
              <a:ea typeface="+mn-ea"/>
            </a:rPr>
            <a:t>前年度（前年１～</a:t>
          </a:r>
          <a:r>
            <a:rPr kumimoji="1" lang="en-US" altLang="ja-JP" sz="1400">
              <a:latin typeface="+mn-ea"/>
              <a:ea typeface="+mn-ea"/>
            </a:rPr>
            <a:t>12</a:t>
          </a:r>
          <a:r>
            <a:rPr kumimoji="1" lang="ja-JP" altLang="en-US" sz="1400">
              <a:latin typeface="+mn-ea"/>
              <a:ea typeface="+mn-ea"/>
            </a:rPr>
            <a:t>月）の</a:t>
          </a:r>
          <a:endParaRPr kumimoji="1" lang="en-US" altLang="ja-JP" sz="1400">
            <a:latin typeface="+mn-ea"/>
            <a:ea typeface="+mn-ea"/>
          </a:endParaRPr>
        </a:p>
        <a:p>
          <a:pPr algn="ctr"/>
          <a:r>
            <a:rPr kumimoji="1" lang="ja-JP" altLang="en-US" sz="1400">
              <a:latin typeface="+mn-ea"/>
              <a:ea typeface="+mn-ea"/>
            </a:rPr>
            <a:t>グループ別の賃金総額</a:t>
          </a:r>
          <a:endParaRPr kumimoji="1" lang="en-US" altLang="ja-JP" sz="1400">
            <a:latin typeface="+mn-ea"/>
            <a:ea typeface="+mn-ea"/>
          </a:endParaRPr>
        </a:p>
        <a:p>
          <a:pPr algn="ctr"/>
          <a:endParaRPr kumimoji="1" lang="en-US" altLang="ja-JP" sz="1400">
            <a:latin typeface="+mn-ea"/>
            <a:ea typeface="+mn-ea"/>
          </a:endParaRPr>
        </a:p>
        <a:p>
          <a:pPr algn="ctr"/>
          <a:r>
            <a:rPr kumimoji="1" lang="ja-JP" altLang="en-US" sz="1400">
              <a:latin typeface="+mn-ea"/>
              <a:ea typeface="+mn-ea"/>
            </a:rPr>
            <a:t>前年度（前年１～</a:t>
          </a:r>
          <a:r>
            <a:rPr kumimoji="1" lang="en-US" altLang="ja-JP" sz="1400">
              <a:latin typeface="+mn-ea"/>
              <a:ea typeface="+mn-ea"/>
            </a:rPr>
            <a:t>12</a:t>
          </a:r>
          <a:r>
            <a:rPr kumimoji="1" lang="ja-JP" altLang="en-US" sz="1400">
              <a:latin typeface="+mn-ea"/>
              <a:ea typeface="+mn-ea"/>
            </a:rPr>
            <a:t>月）の</a:t>
          </a:r>
          <a:endParaRPr kumimoji="1" lang="en-US" altLang="ja-JP" sz="1400">
            <a:latin typeface="+mn-ea"/>
            <a:ea typeface="+mn-ea"/>
          </a:endParaRPr>
        </a:p>
        <a:p>
          <a:pPr algn="ctr"/>
          <a:r>
            <a:rPr kumimoji="1" lang="ja-JP" altLang="en-US" sz="1400">
              <a:latin typeface="+mn-ea"/>
              <a:ea typeface="+mn-ea"/>
            </a:rPr>
            <a:t>グループ別の常勤換算職員数</a:t>
          </a:r>
          <a:endParaRPr kumimoji="1" lang="en-US" altLang="ja-JP" sz="1400">
            <a:latin typeface="+mn-ea"/>
            <a:ea typeface="+mn-ea"/>
          </a:endParaRPr>
        </a:p>
      </xdr:txBody>
    </xdr:sp>
    <xdr:clientData/>
  </xdr:twoCellAnchor>
  <xdr:twoCellAnchor>
    <xdr:from>
      <xdr:col>4</xdr:col>
      <xdr:colOff>3249069</xdr:colOff>
      <xdr:row>28</xdr:row>
      <xdr:rowOff>772583</xdr:rowOff>
    </xdr:from>
    <xdr:to>
      <xdr:col>5</xdr:col>
      <xdr:colOff>447653</xdr:colOff>
      <xdr:row>28</xdr:row>
      <xdr:rowOff>772583</xdr:rowOff>
    </xdr:to>
    <xdr:cxnSp macro="">
      <xdr:nvCxnSpPr>
        <xdr:cNvPr id="27" name="直線コネクタ 26"/>
        <xdr:cNvCxnSpPr/>
      </xdr:nvCxnSpPr>
      <xdr:spPr bwMode="auto">
        <a:xfrm>
          <a:off x="12922236" y="11239500"/>
          <a:ext cx="2268000" cy="0"/>
        </a:xfrm>
        <a:prstGeom prst="line">
          <a:avLst/>
        </a:prstGeom>
        <a:ln>
          <a:headEnd type="none" w="med" len="med"/>
          <a:tailEnd type="none" w="med" len="med"/>
        </a:ln>
        <a:extLst/>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23</xdr:col>
      <xdr:colOff>809625</xdr:colOff>
      <xdr:row>1</xdr:row>
      <xdr:rowOff>142874</xdr:rowOff>
    </xdr:from>
    <xdr:to>
      <xdr:col>26</xdr:col>
      <xdr:colOff>864973</xdr:colOff>
      <xdr:row>7</xdr:row>
      <xdr:rowOff>38100</xdr:rowOff>
    </xdr:to>
    <xdr:grpSp>
      <xdr:nvGrpSpPr>
        <xdr:cNvPr id="4" name="グループ化 3">
          <a:extLst>
            <a:ext uri="{FF2B5EF4-FFF2-40B4-BE49-F238E27FC236}">
              <a16:creationId xmlns:a16="http://schemas.microsoft.com/office/drawing/2014/main" id="{00000000-0008-0000-0100-000004000000}"/>
            </a:ext>
          </a:extLst>
        </xdr:cNvPr>
        <xdr:cNvGrpSpPr/>
      </xdr:nvGrpSpPr>
      <xdr:grpSpPr>
        <a:xfrm>
          <a:off x="6981825" y="390524"/>
          <a:ext cx="5198848" cy="1381126"/>
          <a:chOff x="6172200" y="2790824"/>
          <a:chExt cx="5086350" cy="1381126"/>
        </a:xfrm>
      </xdr:grpSpPr>
      <xdr:sp macro="" textlink="">
        <xdr:nvSpPr>
          <xdr:cNvPr id="2" name="正方形/長方形 1">
            <a:extLst>
              <a:ext uri="{FF2B5EF4-FFF2-40B4-BE49-F238E27FC236}">
                <a16:creationId xmlns:a16="http://schemas.microsoft.com/office/drawing/2014/main" id="{00000000-0008-0000-0100-000002000000}"/>
              </a:ext>
            </a:extLst>
          </xdr:cNvPr>
          <xdr:cNvSpPr/>
        </xdr:nvSpPr>
        <xdr:spPr bwMode="auto">
          <a:xfrm>
            <a:off x="6172200" y="2790824"/>
            <a:ext cx="5086350" cy="138112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（本シート及び各様式）</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処遇改善加算及び特定加算の算定に共通して必要な情報　入力セル</a:t>
            </a:r>
            <a:endParaRPr kumimoji="1" lang="en-US" altLang="ja-JP" sz="1100"/>
          </a:p>
          <a:p>
            <a:pPr algn="l"/>
            <a:r>
              <a:rPr kumimoji="1" lang="ja-JP" altLang="en-US" sz="1100"/>
              <a:t>　　　　　　処遇改善加算の算定に必要な情報　入力セル</a:t>
            </a:r>
            <a:endParaRPr kumimoji="1" lang="en-US" altLang="ja-JP" sz="1100"/>
          </a:p>
          <a:p>
            <a:pPr algn="l"/>
            <a:r>
              <a:rPr kumimoji="1" lang="ja-JP" altLang="en-US" sz="1100"/>
              <a:t>　　　　　　特定加算の算定に必要な情報　入力セル</a:t>
            </a:r>
          </a:p>
        </xdr:txBody>
      </xdr:sp>
      <xdr:sp macro="" textlink="">
        <xdr:nvSpPr>
          <xdr:cNvPr id="3" name="正方形/長方形 2">
            <a:extLst>
              <a:ext uri="{FF2B5EF4-FFF2-40B4-BE49-F238E27FC236}">
                <a16:creationId xmlns:a16="http://schemas.microsoft.com/office/drawing/2014/main" id="{00000000-0008-0000-0100-000003000000}"/>
              </a:ext>
            </a:extLst>
          </xdr:cNvPr>
          <xdr:cNvSpPr/>
        </xdr:nvSpPr>
        <xdr:spPr bwMode="auto">
          <a:xfrm>
            <a:off x="6343650" y="3829050"/>
            <a:ext cx="323850" cy="142875"/>
          </a:xfrm>
          <a:prstGeom prst="rect">
            <a:avLst/>
          </a:prstGeom>
          <a:solidFill>
            <a:srgbClr val="CCFFFF"/>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5" name="正方形/長方形 4">
            <a:extLst>
              <a:ext uri="{FF2B5EF4-FFF2-40B4-BE49-F238E27FC236}">
                <a16:creationId xmlns:a16="http://schemas.microsoft.com/office/drawing/2014/main" id="{00000000-0008-0000-0100-000005000000}"/>
              </a:ext>
            </a:extLst>
          </xdr:cNvPr>
          <xdr:cNvSpPr/>
        </xdr:nvSpPr>
        <xdr:spPr bwMode="auto">
          <a:xfrm>
            <a:off x="6343650" y="3648075"/>
            <a:ext cx="323850" cy="142875"/>
          </a:xfrm>
          <a:prstGeom prst="rect">
            <a:avLst/>
          </a:prstGeom>
          <a:solidFill>
            <a:srgbClr val="CC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6" name="正方形/長方形 5">
            <a:extLst>
              <a:ext uri="{FF2B5EF4-FFF2-40B4-BE49-F238E27FC236}">
                <a16:creationId xmlns:a16="http://schemas.microsoft.com/office/drawing/2014/main" id="{00000000-0008-0000-0100-000006000000}"/>
              </a:ext>
            </a:extLst>
          </xdr:cNvPr>
          <xdr:cNvSpPr/>
        </xdr:nvSpPr>
        <xdr:spPr bwMode="auto">
          <a:xfrm>
            <a:off x="6343650" y="3467100"/>
            <a:ext cx="323850" cy="142875"/>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3</xdr:col>
          <xdr:colOff>204784</xdr:colOff>
          <xdr:row>150</xdr:row>
          <xdr:rowOff>0</xdr:rowOff>
        </xdr:from>
        <xdr:to>
          <xdr:col>5</xdr:col>
          <xdr:colOff>6803</xdr:colOff>
          <xdr:row>155</xdr:row>
          <xdr:rowOff>73685</xdr:rowOff>
        </xdr:to>
        <xdr:grpSp>
          <xdr:nvGrpSpPr>
            <xdr:cNvPr id="3" name="グループ化 2">
              <a:extLst>
                <a:ext uri="{FF2B5EF4-FFF2-40B4-BE49-F238E27FC236}">
                  <a16:creationId xmlns:a16="http://schemas.microsoft.com/office/drawing/2014/main" id="{00000000-0008-0000-0200-000003000000}"/>
                </a:ext>
              </a:extLst>
            </xdr:cNvPr>
            <xdr:cNvGrpSpPr/>
          </xdr:nvGrpSpPr>
          <xdr:grpSpPr>
            <a:xfrm>
              <a:off x="814384" y="40176457"/>
              <a:ext cx="221119" cy="1254779"/>
              <a:chOff x="904875" y="8182025"/>
              <a:chExt cx="209550" cy="970338"/>
            </a:xfrm>
          </xdr:grpSpPr>
          <xdr:sp macro="" textlink="">
            <xdr:nvSpPr>
              <xdr:cNvPr id="75777" name="Check Box 1" hidden="1">
                <a:extLst>
                  <a:ext uri="{63B3BB69-23CF-44E3-9099-C40C66FF867C}">
                    <a14:compatExt spid="_x0000_s75777"/>
                  </a:ext>
                  <a:ext uri="{FF2B5EF4-FFF2-40B4-BE49-F238E27FC236}">
                    <a16:creationId xmlns:a16="http://schemas.microsoft.com/office/drawing/2014/main" id="{00000000-0008-0000-0200-000001280100}"/>
                  </a:ext>
                </a:extLst>
              </xdr:cNvPr>
              <xdr:cNvSpPr/>
            </xdr:nvSpPr>
            <xdr:spPr bwMode="auto">
              <a:xfrm>
                <a:off x="904875" y="8182025"/>
                <a:ext cx="209550" cy="25717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5778" name="Check Box 2" hidden="1">
                <a:extLst>
                  <a:ext uri="{63B3BB69-23CF-44E3-9099-C40C66FF867C}">
                    <a14:compatExt spid="_x0000_s75778"/>
                  </a:ext>
                  <a:ext uri="{FF2B5EF4-FFF2-40B4-BE49-F238E27FC236}">
                    <a16:creationId xmlns:a16="http://schemas.microsoft.com/office/drawing/2014/main" id="{00000000-0008-0000-0200-000002280100}"/>
                  </a:ext>
                </a:extLst>
              </xdr:cNvPr>
              <xdr:cNvSpPr/>
            </xdr:nvSpPr>
            <xdr:spPr bwMode="auto">
              <a:xfrm>
                <a:off x="904875" y="8895188"/>
                <a:ext cx="20955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5779" name="Check Box 3" hidden="1">
                <a:extLst>
                  <a:ext uri="{63B3BB69-23CF-44E3-9099-C40C66FF867C}">
                    <a14:compatExt spid="_x0000_s75779"/>
                  </a:ext>
                  <a:ext uri="{FF2B5EF4-FFF2-40B4-BE49-F238E27FC236}">
                    <a16:creationId xmlns:a16="http://schemas.microsoft.com/office/drawing/2014/main" id="{00000000-0008-0000-0200-000003280100}"/>
                  </a:ext>
                </a:extLst>
              </xdr:cNvPr>
              <xdr:cNvSpPr/>
            </xdr:nvSpPr>
            <xdr:spPr bwMode="auto">
              <a:xfrm>
                <a:off x="904875" y="8498688"/>
                <a:ext cx="20955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5780" name="Check Box 4" hidden="1">
                <a:extLst>
                  <a:ext uri="{63B3BB69-23CF-44E3-9099-C40C66FF867C}">
                    <a14:compatExt spid="_x0000_s75780"/>
                  </a:ext>
                  <a:ext uri="{FF2B5EF4-FFF2-40B4-BE49-F238E27FC236}">
                    <a16:creationId xmlns:a16="http://schemas.microsoft.com/office/drawing/2014/main" id="{00000000-0008-0000-0200-000004280100}"/>
                  </a:ext>
                </a:extLst>
              </xdr:cNvPr>
              <xdr:cNvSpPr/>
            </xdr:nvSpPr>
            <xdr:spPr bwMode="auto">
              <a:xfrm>
                <a:off x="904875" y="8632035"/>
                <a:ext cx="20955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5781" name="Check Box 5" hidden="1">
                <a:extLst>
                  <a:ext uri="{63B3BB69-23CF-44E3-9099-C40C66FF867C}">
                    <a14:compatExt spid="_x0000_s75781"/>
                  </a:ext>
                  <a:ext uri="{FF2B5EF4-FFF2-40B4-BE49-F238E27FC236}">
                    <a16:creationId xmlns:a16="http://schemas.microsoft.com/office/drawing/2014/main" id="{00000000-0008-0000-0200-000005280100}"/>
                  </a:ext>
                </a:extLst>
              </xdr:cNvPr>
              <xdr:cNvSpPr/>
            </xdr:nvSpPr>
            <xdr:spPr bwMode="auto">
              <a:xfrm>
                <a:off x="904875" y="8761811"/>
                <a:ext cx="20955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161</xdr:row>
          <xdr:rowOff>161925</xdr:rowOff>
        </xdr:from>
        <xdr:to>
          <xdr:col>4</xdr:col>
          <xdr:colOff>171450</xdr:colOff>
          <xdr:row>162</xdr:row>
          <xdr:rowOff>171450</xdr:rowOff>
        </xdr:to>
        <xdr:sp macro="" textlink="">
          <xdr:nvSpPr>
            <xdr:cNvPr id="75782" name="Check Box 6" hidden="1">
              <a:extLst>
                <a:ext uri="{63B3BB69-23CF-44E3-9099-C40C66FF867C}">
                  <a14:compatExt spid="_x0000_s75782"/>
                </a:ext>
                <a:ext uri="{FF2B5EF4-FFF2-40B4-BE49-F238E27FC236}">
                  <a16:creationId xmlns:a16="http://schemas.microsoft.com/office/drawing/2014/main" id="{00000000-0008-0000-0200-00000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204785</xdr:colOff>
          <xdr:row>154</xdr:row>
          <xdr:rowOff>139700</xdr:rowOff>
        </xdr:from>
        <xdr:to>
          <xdr:col>4</xdr:col>
          <xdr:colOff>173035</xdr:colOff>
          <xdr:row>164</xdr:row>
          <xdr:rowOff>34925</xdr:rowOff>
        </xdr:to>
        <xdr:grpSp>
          <xdr:nvGrpSpPr>
            <xdr:cNvPr id="10" name="グループ化 9">
              <a:extLst>
                <a:ext uri="{FF2B5EF4-FFF2-40B4-BE49-F238E27FC236}">
                  <a16:creationId xmlns:a16="http://schemas.microsoft.com/office/drawing/2014/main" id="{00000000-0008-0000-0200-00000A000000}"/>
                </a:ext>
              </a:extLst>
            </xdr:cNvPr>
            <xdr:cNvGrpSpPr/>
          </xdr:nvGrpSpPr>
          <xdr:grpSpPr>
            <a:xfrm>
              <a:off x="814385" y="41325801"/>
              <a:ext cx="177800" cy="1889123"/>
              <a:chOff x="914400" y="8944019"/>
              <a:chExt cx="209550" cy="1866927"/>
            </a:xfrm>
          </xdr:grpSpPr>
          <xdr:sp macro="" textlink="">
            <xdr:nvSpPr>
              <xdr:cNvPr id="75783" name="Check Box 7" hidden="1">
                <a:extLst>
                  <a:ext uri="{63B3BB69-23CF-44E3-9099-C40C66FF867C}">
                    <a14:compatExt spid="_x0000_s75783"/>
                  </a:ext>
                  <a:ext uri="{FF2B5EF4-FFF2-40B4-BE49-F238E27FC236}">
                    <a16:creationId xmlns:a16="http://schemas.microsoft.com/office/drawing/2014/main" id="{00000000-0008-0000-0200-000007280100}"/>
                  </a:ext>
                </a:extLst>
              </xdr:cNvPr>
              <xdr:cNvSpPr/>
            </xdr:nvSpPr>
            <xdr:spPr bwMode="auto">
              <a:xfrm>
                <a:off x="914400" y="8944019"/>
                <a:ext cx="209550" cy="24604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5784" name="Check Box 8" hidden="1">
                <a:extLst>
                  <a:ext uri="{63B3BB69-23CF-44E3-9099-C40C66FF867C}">
                    <a14:compatExt spid="_x0000_s75784"/>
                  </a:ext>
                  <a:ext uri="{FF2B5EF4-FFF2-40B4-BE49-F238E27FC236}">
                    <a16:creationId xmlns:a16="http://schemas.microsoft.com/office/drawing/2014/main" id="{00000000-0008-0000-0200-000008280100}"/>
                  </a:ext>
                </a:extLst>
              </xdr:cNvPr>
              <xdr:cNvSpPr/>
            </xdr:nvSpPr>
            <xdr:spPr bwMode="auto">
              <a:xfrm>
                <a:off x="914400" y="9117531"/>
                <a:ext cx="209550" cy="24604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5785" name="Check Box 9" hidden="1">
                <a:extLst>
                  <a:ext uri="{63B3BB69-23CF-44E3-9099-C40C66FF867C}">
                    <a14:compatExt spid="_x0000_s75785"/>
                  </a:ext>
                  <a:ext uri="{FF2B5EF4-FFF2-40B4-BE49-F238E27FC236}">
                    <a16:creationId xmlns:a16="http://schemas.microsoft.com/office/drawing/2014/main" id="{00000000-0008-0000-0200-000009280100}"/>
                  </a:ext>
                </a:extLst>
              </xdr:cNvPr>
              <xdr:cNvSpPr/>
            </xdr:nvSpPr>
            <xdr:spPr bwMode="auto">
              <a:xfrm>
                <a:off x="914400" y="9283669"/>
                <a:ext cx="209550" cy="24604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5786" name="Check Box 10" hidden="1">
                <a:extLst>
                  <a:ext uri="{63B3BB69-23CF-44E3-9099-C40C66FF867C}">
                    <a14:compatExt spid="_x0000_s75786"/>
                  </a:ext>
                  <a:ext uri="{FF2B5EF4-FFF2-40B4-BE49-F238E27FC236}">
                    <a16:creationId xmlns:a16="http://schemas.microsoft.com/office/drawing/2014/main" id="{00000000-0008-0000-0200-00000A280100}"/>
                  </a:ext>
                </a:extLst>
              </xdr:cNvPr>
              <xdr:cNvSpPr/>
            </xdr:nvSpPr>
            <xdr:spPr bwMode="auto">
              <a:xfrm>
                <a:off x="914400" y="9716507"/>
                <a:ext cx="209550" cy="24604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5787" name="Check Box 11" hidden="1">
                <a:extLst>
                  <a:ext uri="{63B3BB69-23CF-44E3-9099-C40C66FF867C}">
                    <a14:compatExt spid="_x0000_s75787"/>
                  </a:ext>
                  <a:ext uri="{FF2B5EF4-FFF2-40B4-BE49-F238E27FC236}">
                    <a16:creationId xmlns:a16="http://schemas.microsoft.com/office/drawing/2014/main" id="{00000000-0008-0000-0200-00000B280100}"/>
                  </a:ext>
                </a:extLst>
              </xdr:cNvPr>
              <xdr:cNvSpPr/>
            </xdr:nvSpPr>
            <xdr:spPr bwMode="auto">
              <a:xfrm>
                <a:off x="914400" y="9899177"/>
                <a:ext cx="209550" cy="24604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5788" name="Check Box 12" hidden="1">
                <a:extLst>
                  <a:ext uri="{63B3BB69-23CF-44E3-9099-C40C66FF867C}">
                    <a14:compatExt spid="_x0000_s75788"/>
                  </a:ext>
                  <a:ext uri="{FF2B5EF4-FFF2-40B4-BE49-F238E27FC236}">
                    <a16:creationId xmlns:a16="http://schemas.microsoft.com/office/drawing/2014/main" id="{00000000-0008-0000-0200-00000C280100}"/>
                  </a:ext>
                </a:extLst>
              </xdr:cNvPr>
              <xdr:cNvSpPr/>
            </xdr:nvSpPr>
            <xdr:spPr bwMode="auto">
              <a:xfrm>
                <a:off x="914400" y="10063208"/>
                <a:ext cx="209550" cy="24604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5789" name="Check Box 13" hidden="1">
                <a:extLst>
                  <a:ext uri="{63B3BB69-23CF-44E3-9099-C40C66FF867C}">
                    <a14:compatExt spid="_x0000_s75789"/>
                  </a:ext>
                  <a:ext uri="{FF2B5EF4-FFF2-40B4-BE49-F238E27FC236}">
                    <a16:creationId xmlns:a16="http://schemas.microsoft.com/office/drawing/2014/main" id="{00000000-0008-0000-0200-00000D280100}"/>
                  </a:ext>
                </a:extLst>
              </xdr:cNvPr>
              <xdr:cNvSpPr/>
            </xdr:nvSpPr>
            <xdr:spPr bwMode="auto">
              <a:xfrm>
                <a:off x="914400" y="10236765"/>
                <a:ext cx="209550" cy="24604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5790" name="Check Box 14" hidden="1">
                <a:extLst>
                  <a:ext uri="{63B3BB69-23CF-44E3-9099-C40C66FF867C}">
                    <a14:compatExt spid="_x0000_s75790"/>
                  </a:ext>
                  <a:ext uri="{FF2B5EF4-FFF2-40B4-BE49-F238E27FC236}">
                    <a16:creationId xmlns:a16="http://schemas.microsoft.com/office/drawing/2014/main" id="{00000000-0008-0000-0200-00000E280100}"/>
                  </a:ext>
                </a:extLst>
              </xdr:cNvPr>
              <xdr:cNvSpPr/>
            </xdr:nvSpPr>
            <xdr:spPr bwMode="auto">
              <a:xfrm>
                <a:off x="914400" y="10564897"/>
                <a:ext cx="209550" cy="2460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163</xdr:row>
          <xdr:rowOff>142875</xdr:rowOff>
        </xdr:from>
        <xdr:to>
          <xdr:col>5</xdr:col>
          <xdr:colOff>19050</xdr:colOff>
          <xdr:row>171</xdr:row>
          <xdr:rowOff>28575</xdr:rowOff>
        </xdr:to>
        <xdr:grpSp>
          <xdr:nvGrpSpPr>
            <xdr:cNvPr id="19" name="Group 41">
              <a:extLst>
                <a:ext uri="{FF2B5EF4-FFF2-40B4-BE49-F238E27FC236}">
                  <a16:creationId xmlns:a16="http://schemas.microsoft.com/office/drawing/2014/main" id="{00000000-0008-0000-0200-000013000000}"/>
                </a:ext>
              </a:extLst>
            </xdr:cNvPr>
            <xdr:cNvGrpSpPr>
              <a:grpSpLocks/>
            </xdr:cNvGrpSpPr>
          </xdr:nvGrpSpPr>
          <xdr:grpSpPr bwMode="auto">
            <a:xfrm>
              <a:off x="857250" y="43151425"/>
              <a:ext cx="190500" cy="14224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204785</xdr:colOff>
          <xdr:row>163</xdr:row>
          <xdr:rowOff>120648</xdr:rowOff>
        </xdr:from>
        <xdr:to>
          <xdr:col>5</xdr:col>
          <xdr:colOff>0</xdr:colOff>
          <xdr:row>171</xdr:row>
          <xdr:rowOff>63499</xdr:rowOff>
        </xdr:to>
        <xdr:grpSp>
          <xdr:nvGrpSpPr>
            <xdr:cNvPr id="20" name="グループ化 19">
              <a:extLst>
                <a:ext uri="{FF2B5EF4-FFF2-40B4-BE49-F238E27FC236}">
                  <a16:creationId xmlns:a16="http://schemas.microsoft.com/office/drawing/2014/main" id="{00000000-0008-0000-0200-000014000000}"/>
                </a:ext>
              </a:extLst>
            </xdr:cNvPr>
            <xdr:cNvGrpSpPr/>
          </xdr:nvGrpSpPr>
          <xdr:grpSpPr>
            <a:xfrm>
              <a:off x="814385" y="43129191"/>
              <a:ext cx="214315" cy="1479559"/>
              <a:chOff x="923925" y="10747146"/>
              <a:chExt cx="219090" cy="1244129"/>
            </a:xfrm>
          </xdr:grpSpPr>
          <xdr:sp macro="" textlink="">
            <xdr:nvSpPr>
              <xdr:cNvPr id="75791" name="Check Box 15" hidden="1">
                <a:extLst>
                  <a:ext uri="{63B3BB69-23CF-44E3-9099-C40C66FF867C}">
                    <a14:compatExt spid="_x0000_s75791"/>
                  </a:ext>
                  <a:ext uri="{FF2B5EF4-FFF2-40B4-BE49-F238E27FC236}">
                    <a16:creationId xmlns:a16="http://schemas.microsoft.com/office/drawing/2014/main" id="{00000000-0008-0000-0200-00000F280100}"/>
                  </a:ext>
                </a:extLst>
              </xdr:cNvPr>
              <xdr:cNvSpPr/>
            </xdr:nvSpPr>
            <xdr:spPr bwMode="auto">
              <a:xfrm>
                <a:off x="923925" y="11298851"/>
                <a:ext cx="209551" cy="24949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5792" name="Check Box 16" hidden="1">
                <a:extLst>
                  <a:ext uri="{63B3BB69-23CF-44E3-9099-C40C66FF867C}">
                    <a14:compatExt spid="_x0000_s75792"/>
                  </a:ext>
                  <a:ext uri="{FF2B5EF4-FFF2-40B4-BE49-F238E27FC236}">
                    <a16:creationId xmlns:a16="http://schemas.microsoft.com/office/drawing/2014/main" id="{00000000-0008-0000-0200-000010280100}"/>
                  </a:ext>
                </a:extLst>
              </xdr:cNvPr>
              <xdr:cNvSpPr/>
            </xdr:nvSpPr>
            <xdr:spPr bwMode="auto">
              <a:xfrm>
                <a:off x="925724" y="10747146"/>
                <a:ext cx="217291" cy="25873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5793" name="Check Box 17" hidden="1">
                <a:extLst>
                  <a:ext uri="{63B3BB69-23CF-44E3-9099-C40C66FF867C}">
                    <a14:compatExt spid="_x0000_s75793"/>
                  </a:ext>
                  <a:ext uri="{FF2B5EF4-FFF2-40B4-BE49-F238E27FC236}">
                    <a16:creationId xmlns:a16="http://schemas.microsoft.com/office/drawing/2014/main" id="{00000000-0008-0000-0200-000011280100}"/>
                  </a:ext>
                </a:extLst>
              </xdr:cNvPr>
              <xdr:cNvSpPr/>
            </xdr:nvSpPr>
            <xdr:spPr bwMode="auto">
              <a:xfrm>
                <a:off x="923925" y="10913751"/>
                <a:ext cx="209551" cy="24949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5794" name="Check Box 18" hidden="1">
                <a:extLst>
                  <a:ext uri="{63B3BB69-23CF-44E3-9099-C40C66FF867C}">
                    <a14:compatExt spid="_x0000_s75794"/>
                  </a:ext>
                  <a:ext uri="{FF2B5EF4-FFF2-40B4-BE49-F238E27FC236}">
                    <a16:creationId xmlns:a16="http://schemas.microsoft.com/office/drawing/2014/main" id="{00000000-0008-0000-0200-000012280100}"/>
                  </a:ext>
                </a:extLst>
              </xdr:cNvPr>
              <xdr:cNvSpPr/>
            </xdr:nvSpPr>
            <xdr:spPr bwMode="auto">
              <a:xfrm>
                <a:off x="923925" y="11159164"/>
                <a:ext cx="209551" cy="24949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5795" name="Check Box 19" hidden="1">
                <a:extLst>
                  <a:ext uri="{63B3BB69-23CF-44E3-9099-C40C66FF867C}">
                    <a14:compatExt spid="_x0000_s75795"/>
                  </a:ext>
                  <a:ext uri="{FF2B5EF4-FFF2-40B4-BE49-F238E27FC236}">
                    <a16:creationId xmlns:a16="http://schemas.microsoft.com/office/drawing/2014/main" id="{00000000-0008-0000-0200-000013280100}"/>
                  </a:ext>
                </a:extLst>
              </xdr:cNvPr>
              <xdr:cNvSpPr/>
            </xdr:nvSpPr>
            <xdr:spPr bwMode="auto">
              <a:xfrm>
                <a:off x="923925" y="11448348"/>
                <a:ext cx="209551" cy="24949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5796" name="Check Box 20" hidden="1">
                <a:extLst>
                  <a:ext uri="{63B3BB69-23CF-44E3-9099-C40C66FF867C}">
                    <a14:compatExt spid="_x0000_s75796"/>
                  </a:ext>
                  <a:ext uri="{FF2B5EF4-FFF2-40B4-BE49-F238E27FC236}">
                    <a16:creationId xmlns:a16="http://schemas.microsoft.com/office/drawing/2014/main" id="{00000000-0008-0000-0200-000014280100}"/>
                  </a:ext>
                </a:extLst>
              </xdr:cNvPr>
              <xdr:cNvSpPr/>
            </xdr:nvSpPr>
            <xdr:spPr bwMode="auto">
              <a:xfrm>
                <a:off x="923925" y="11741776"/>
                <a:ext cx="209551" cy="24949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5797" name="Check Box 21" hidden="1">
                <a:extLst>
                  <a:ext uri="{63B3BB69-23CF-44E3-9099-C40C66FF867C}">
                    <a14:compatExt spid="_x0000_s75797"/>
                  </a:ext>
                  <a:ext uri="{FF2B5EF4-FFF2-40B4-BE49-F238E27FC236}">
                    <a16:creationId xmlns:a16="http://schemas.microsoft.com/office/drawing/2014/main" id="{00000000-0008-0000-0200-000015280100}"/>
                  </a:ext>
                </a:extLst>
              </xdr:cNvPr>
              <xdr:cNvSpPr/>
            </xdr:nvSpPr>
            <xdr:spPr bwMode="auto">
              <a:xfrm>
                <a:off x="923925" y="11601785"/>
                <a:ext cx="209551" cy="24949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175</xdr:row>
          <xdr:rowOff>47625</xdr:rowOff>
        </xdr:from>
        <xdr:to>
          <xdr:col>5</xdr:col>
          <xdr:colOff>19050</xdr:colOff>
          <xdr:row>175</xdr:row>
          <xdr:rowOff>180975</xdr:rowOff>
        </xdr:to>
        <xdr:sp macro="" textlink="">
          <xdr:nvSpPr>
            <xdr:cNvPr id="75798" name="Check Box 22" hidden="1">
              <a:extLst>
                <a:ext uri="{63B3BB69-23CF-44E3-9099-C40C66FF867C}">
                  <a14:compatExt spid="_x0000_s75798"/>
                </a:ext>
                <a:ext uri="{FF2B5EF4-FFF2-40B4-BE49-F238E27FC236}">
                  <a16:creationId xmlns:a16="http://schemas.microsoft.com/office/drawing/2014/main" id="{00000000-0008-0000-0200-00001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176</xdr:row>
          <xdr:rowOff>38100</xdr:rowOff>
        </xdr:from>
        <xdr:to>
          <xdr:col>5</xdr:col>
          <xdr:colOff>19050</xdr:colOff>
          <xdr:row>176</xdr:row>
          <xdr:rowOff>161925</xdr:rowOff>
        </xdr:to>
        <xdr:sp macro="" textlink="">
          <xdr:nvSpPr>
            <xdr:cNvPr id="75799" name="Check Box 23" hidden="1">
              <a:extLst>
                <a:ext uri="{63B3BB69-23CF-44E3-9099-C40C66FF867C}">
                  <a14:compatExt spid="_x0000_s75799"/>
                </a:ext>
                <a:ext uri="{FF2B5EF4-FFF2-40B4-BE49-F238E27FC236}">
                  <a16:creationId xmlns:a16="http://schemas.microsoft.com/office/drawing/2014/main" id="{00000000-0008-0000-0200-00001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176</xdr:row>
          <xdr:rowOff>171450</xdr:rowOff>
        </xdr:from>
        <xdr:to>
          <xdr:col>5</xdr:col>
          <xdr:colOff>0</xdr:colOff>
          <xdr:row>178</xdr:row>
          <xdr:rowOff>28575</xdr:rowOff>
        </xdr:to>
        <xdr:sp macro="" textlink="">
          <xdr:nvSpPr>
            <xdr:cNvPr id="75800" name="Check Box 24" hidden="1">
              <a:extLst>
                <a:ext uri="{63B3BB69-23CF-44E3-9099-C40C66FF867C}">
                  <a14:compatExt spid="_x0000_s75800"/>
                </a:ext>
                <a:ext uri="{FF2B5EF4-FFF2-40B4-BE49-F238E27FC236}">
                  <a16:creationId xmlns:a16="http://schemas.microsoft.com/office/drawing/2014/main" id="{00000000-0008-0000-0200-00001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179</xdr:row>
          <xdr:rowOff>0</xdr:rowOff>
        </xdr:from>
        <xdr:to>
          <xdr:col>5</xdr:col>
          <xdr:colOff>19050</xdr:colOff>
          <xdr:row>179</xdr:row>
          <xdr:rowOff>28575</xdr:rowOff>
        </xdr:to>
        <xdr:grpSp>
          <xdr:nvGrpSpPr>
            <xdr:cNvPr id="32" name="Group 41">
              <a:extLst>
                <a:ext uri="{FF2B5EF4-FFF2-40B4-BE49-F238E27FC236}">
                  <a16:creationId xmlns:a16="http://schemas.microsoft.com/office/drawing/2014/main" id="{00000000-0008-0000-0200-000020000000}"/>
                </a:ext>
              </a:extLst>
            </xdr:cNvPr>
            <xdr:cNvGrpSpPr>
              <a:grpSpLocks/>
            </xdr:cNvGrpSpPr>
          </xdr:nvGrpSpPr>
          <xdr:grpSpPr bwMode="auto">
            <a:xfrm>
              <a:off x="857250" y="45999400"/>
              <a:ext cx="19050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177</xdr:row>
          <xdr:rowOff>152400</xdr:rowOff>
        </xdr:from>
        <xdr:to>
          <xdr:col>5</xdr:col>
          <xdr:colOff>38100</xdr:colOff>
          <xdr:row>179</xdr:row>
          <xdr:rowOff>38100</xdr:rowOff>
        </xdr:to>
        <xdr:sp macro="" textlink="">
          <xdr:nvSpPr>
            <xdr:cNvPr id="75801" name="Check Box 25" hidden="1">
              <a:extLst>
                <a:ext uri="{63B3BB69-23CF-44E3-9099-C40C66FF867C}">
                  <a14:compatExt spid="_x0000_s75801"/>
                </a:ext>
                <a:ext uri="{FF2B5EF4-FFF2-40B4-BE49-F238E27FC236}">
                  <a16:creationId xmlns:a16="http://schemas.microsoft.com/office/drawing/2014/main" id="{00000000-0008-0000-0200-000019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175</xdr:row>
          <xdr:rowOff>28575</xdr:rowOff>
        </xdr:from>
        <xdr:to>
          <xdr:col>19</xdr:col>
          <xdr:colOff>28575</xdr:colOff>
          <xdr:row>175</xdr:row>
          <xdr:rowOff>171450</xdr:rowOff>
        </xdr:to>
        <xdr:sp macro="" textlink="">
          <xdr:nvSpPr>
            <xdr:cNvPr id="75802" name="Check Box 26" hidden="1">
              <a:extLst>
                <a:ext uri="{63B3BB69-23CF-44E3-9099-C40C66FF867C}">
                  <a14:compatExt spid="_x0000_s75802"/>
                </a:ext>
                <a:ext uri="{FF2B5EF4-FFF2-40B4-BE49-F238E27FC236}">
                  <a16:creationId xmlns:a16="http://schemas.microsoft.com/office/drawing/2014/main" id="{00000000-0008-0000-0200-00001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182</xdr:row>
          <xdr:rowOff>0</xdr:rowOff>
        </xdr:from>
        <xdr:to>
          <xdr:col>2</xdr:col>
          <xdr:colOff>19050</xdr:colOff>
          <xdr:row>183</xdr:row>
          <xdr:rowOff>19050</xdr:rowOff>
        </xdr:to>
        <xdr:sp macro="" textlink="">
          <xdr:nvSpPr>
            <xdr:cNvPr id="75882" name="Check Box 106" hidden="1">
              <a:extLst>
                <a:ext uri="{63B3BB69-23CF-44E3-9099-C40C66FF867C}">
                  <a14:compatExt spid="_x0000_s75882"/>
                </a:ext>
                <a:ext uri="{FF2B5EF4-FFF2-40B4-BE49-F238E27FC236}">
                  <a16:creationId xmlns:a16="http://schemas.microsoft.com/office/drawing/2014/main" id="{00000000-0008-0000-0200-00006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183</xdr:row>
          <xdr:rowOff>0</xdr:rowOff>
        </xdr:from>
        <xdr:to>
          <xdr:col>2</xdr:col>
          <xdr:colOff>19050</xdr:colOff>
          <xdr:row>184</xdr:row>
          <xdr:rowOff>19050</xdr:rowOff>
        </xdr:to>
        <xdr:sp macro="" textlink="">
          <xdr:nvSpPr>
            <xdr:cNvPr id="75886" name="Check Box 110" hidden="1">
              <a:extLst>
                <a:ext uri="{63B3BB69-23CF-44E3-9099-C40C66FF867C}">
                  <a14:compatExt spid="_x0000_s75886"/>
                </a:ext>
                <a:ext uri="{FF2B5EF4-FFF2-40B4-BE49-F238E27FC236}">
                  <a16:creationId xmlns:a16="http://schemas.microsoft.com/office/drawing/2014/main" id="{00000000-0008-0000-0200-00006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184</xdr:row>
          <xdr:rowOff>0</xdr:rowOff>
        </xdr:from>
        <xdr:to>
          <xdr:col>2</xdr:col>
          <xdr:colOff>19050</xdr:colOff>
          <xdr:row>185</xdr:row>
          <xdr:rowOff>19050</xdr:rowOff>
        </xdr:to>
        <xdr:sp macro="" textlink="">
          <xdr:nvSpPr>
            <xdr:cNvPr id="75887" name="Check Box 111" hidden="1">
              <a:extLst>
                <a:ext uri="{63B3BB69-23CF-44E3-9099-C40C66FF867C}">
                  <a14:compatExt spid="_x0000_s75887"/>
                </a:ext>
                <a:ext uri="{FF2B5EF4-FFF2-40B4-BE49-F238E27FC236}">
                  <a16:creationId xmlns:a16="http://schemas.microsoft.com/office/drawing/2014/main" id="{00000000-0008-0000-0200-00006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188</xdr:row>
          <xdr:rowOff>0</xdr:rowOff>
        </xdr:from>
        <xdr:to>
          <xdr:col>2</xdr:col>
          <xdr:colOff>19050</xdr:colOff>
          <xdr:row>189</xdr:row>
          <xdr:rowOff>19050</xdr:rowOff>
        </xdr:to>
        <xdr:sp macro="" textlink="">
          <xdr:nvSpPr>
            <xdr:cNvPr id="75888" name="Check Box 112" hidden="1">
              <a:extLst>
                <a:ext uri="{63B3BB69-23CF-44E3-9099-C40C66FF867C}">
                  <a14:compatExt spid="_x0000_s75888"/>
                </a:ext>
                <a:ext uri="{FF2B5EF4-FFF2-40B4-BE49-F238E27FC236}">
                  <a16:creationId xmlns:a16="http://schemas.microsoft.com/office/drawing/2014/main" id="{00000000-0008-0000-0200-00007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102053</xdr:colOff>
      <xdr:row>31</xdr:row>
      <xdr:rowOff>102905</xdr:rowOff>
    </xdr:from>
    <xdr:to>
      <xdr:col>1</xdr:col>
      <xdr:colOff>175205</xdr:colOff>
      <xdr:row>34</xdr:row>
      <xdr:rowOff>134887</xdr:rowOff>
    </xdr:to>
    <xdr:sp macro="" textlink="">
      <xdr:nvSpPr>
        <xdr:cNvPr id="84" name="左大かっこ 83">
          <a:extLst>
            <a:ext uri="{FF2B5EF4-FFF2-40B4-BE49-F238E27FC236}">
              <a16:creationId xmlns:a16="http://schemas.microsoft.com/office/drawing/2014/main" id="{00000000-0008-0000-0200-000054000000}"/>
            </a:ext>
          </a:extLst>
        </xdr:cNvPr>
        <xdr:cNvSpPr/>
      </xdr:nvSpPr>
      <xdr:spPr bwMode="auto">
        <a:xfrm>
          <a:off x="292553" y="5933566"/>
          <a:ext cx="73152" cy="82800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96090</xdr:colOff>
      <xdr:row>52</xdr:row>
      <xdr:rowOff>119065</xdr:rowOff>
    </xdr:from>
    <xdr:to>
      <xdr:col>1</xdr:col>
      <xdr:colOff>169242</xdr:colOff>
      <xdr:row>55</xdr:row>
      <xdr:rowOff>187048</xdr:rowOff>
    </xdr:to>
    <xdr:sp macro="" textlink="">
      <xdr:nvSpPr>
        <xdr:cNvPr id="86" name="左大かっこ 85">
          <a:extLst>
            <a:ext uri="{FF2B5EF4-FFF2-40B4-BE49-F238E27FC236}">
              <a16:creationId xmlns:a16="http://schemas.microsoft.com/office/drawing/2014/main" id="{00000000-0008-0000-0200-000056000000}"/>
            </a:ext>
          </a:extLst>
        </xdr:cNvPr>
        <xdr:cNvSpPr/>
      </xdr:nvSpPr>
      <xdr:spPr bwMode="auto">
        <a:xfrm>
          <a:off x="286590" y="11651119"/>
          <a:ext cx="73152" cy="86400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18</xdr:col>
          <xdr:colOff>180975</xdr:colOff>
          <xdr:row>18</xdr:row>
          <xdr:rowOff>9525</xdr:rowOff>
        </xdr:from>
        <xdr:to>
          <xdr:col>20</xdr:col>
          <xdr:colOff>0</xdr:colOff>
          <xdr:row>19</xdr:row>
          <xdr:rowOff>9525</xdr:rowOff>
        </xdr:to>
        <xdr:sp macro="" textlink="">
          <xdr:nvSpPr>
            <xdr:cNvPr id="75907" name="Check Box 131" hidden="1">
              <a:extLst>
                <a:ext uri="{63B3BB69-23CF-44E3-9099-C40C66FF867C}">
                  <a14:compatExt spid="_x0000_s75907"/>
                </a:ext>
                <a:ext uri="{FF2B5EF4-FFF2-40B4-BE49-F238E27FC236}">
                  <a16:creationId xmlns:a16="http://schemas.microsoft.com/office/drawing/2014/main" id="{00000000-0008-0000-0200-000083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18</xdr:row>
          <xdr:rowOff>9525</xdr:rowOff>
        </xdr:from>
        <xdr:to>
          <xdr:col>3</xdr:col>
          <xdr:colOff>38100</xdr:colOff>
          <xdr:row>19</xdr:row>
          <xdr:rowOff>9525</xdr:rowOff>
        </xdr:to>
        <xdr:sp macro="" textlink="">
          <xdr:nvSpPr>
            <xdr:cNvPr id="75908" name="Check Box 132" hidden="1">
              <a:extLst>
                <a:ext uri="{63B3BB69-23CF-44E3-9099-C40C66FF867C}">
                  <a14:compatExt spid="_x0000_s75908"/>
                </a:ext>
                <a:ext uri="{FF2B5EF4-FFF2-40B4-BE49-F238E27FC236}">
                  <a16:creationId xmlns:a16="http://schemas.microsoft.com/office/drawing/2014/main" id="{00000000-0008-0000-0200-00008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89</xdr:row>
          <xdr:rowOff>228600</xdr:rowOff>
        </xdr:from>
        <xdr:to>
          <xdr:col>5</xdr:col>
          <xdr:colOff>28575</xdr:colOff>
          <xdr:row>90</xdr:row>
          <xdr:rowOff>219075</xdr:rowOff>
        </xdr:to>
        <xdr:sp macro="" textlink="">
          <xdr:nvSpPr>
            <xdr:cNvPr id="75915" name="Check Box 139" hidden="1">
              <a:extLst>
                <a:ext uri="{63B3BB69-23CF-44E3-9099-C40C66FF867C}">
                  <a14:compatExt spid="_x0000_s75915"/>
                </a:ext>
                <a:ext uri="{FF2B5EF4-FFF2-40B4-BE49-F238E27FC236}">
                  <a16:creationId xmlns:a16="http://schemas.microsoft.com/office/drawing/2014/main" id="{00000000-0008-0000-0200-00008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87</xdr:row>
          <xdr:rowOff>219075</xdr:rowOff>
        </xdr:from>
        <xdr:to>
          <xdr:col>5</xdr:col>
          <xdr:colOff>28575</xdr:colOff>
          <xdr:row>89</xdr:row>
          <xdr:rowOff>9525</xdr:rowOff>
        </xdr:to>
        <xdr:sp macro="" textlink="">
          <xdr:nvSpPr>
            <xdr:cNvPr id="75916" name="Check Box 140" hidden="1">
              <a:extLst>
                <a:ext uri="{63B3BB69-23CF-44E3-9099-C40C66FF867C}">
                  <a14:compatExt spid="_x0000_s75916"/>
                </a:ext>
                <a:ext uri="{FF2B5EF4-FFF2-40B4-BE49-F238E27FC236}">
                  <a16:creationId xmlns:a16="http://schemas.microsoft.com/office/drawing/2014/main" id="{00000000-0008-0000-0200-00008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87</xdr:row>
          <xdr:rowOff>219075</xdr:rowOff>
        </xdr:from>
        <xdr:to>
          <xdr:col>9</xdr:col>
          <xdr:colOff>28575</xdr:colOff>
          <xdr:row>89</xdr:row>
          <xdr:rowOff>9525</xdr:rowOff>
        </xdr:to>
        <xdr:sp macro="" textlink="">
          <xdr:nvSpPr>
            <xdr:cNvPr id="75917" name="Check Box 141" hidden="1">
              <a:extLst>
                <a:ext uri="{63B3BB69-23CF-44E3-9099-C40C66FF867C}">
                  <a14:compatExt spid="_x0000_s75917"/>
                </a:ext>
                <a:ext uri="{FF2B5EF4-FFF2-40B4-BE49-F238E27FC236}">
                  <a16:creationId xmlns:a16="http://schemas.microsoft.com/office/drawing/2014/main" id="{00000000-0008-0000-0200-00008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87</xdr:row>
          <xdr:rowOff>219075</xdr:rowOff>
        </xdr:from>
        <xdr:to>
          <xdr:col>15</xdr:col>
          <xdr:colOff>28575</xdr:colOff>
          <xdr:row>89</xdr:row>
          <xdr:rowOff>9525</xdr:rowOff>
        </xdr:to>
        <xdr:sp macro="" textlink="">
          <xdr:nvSpPr>
            <xdr:cNvPr id="75918" name="Check Box 142" hidden="1">
              <a:extLst>
                <a:ext uri="{63B3BB69-23CF-44E3-9099-C40C66FF867C}">
                  <a14:compatExt spid="_x0000_s75918"/>
                </a:ext>
                <a:ext uri="{FF2B5EF4-FFF2-40B4-BE49-F238E27FC236}">
                  <a16:creationId xmlns:a16="http://schemas.microsoft.com/office/drawing/2014/main" id="{00000000-0008-0000-0200-00008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171450</xdr:colOff>
          <xdr:row>87</xdr:row>
          <xdr:rowOff>219075</xdr:rowOff>
        </xdr:from>
        <xdr:to>
          <xdr:col>22</xdr:col>
          <xdr:colOff>28575</xdr:colOff>
          <xdr:row>89</xdr:row>
          <xdr:rowOff>9525</xdr:rowOff>
        </xdr:to>
        <xdr:sp macro="" textlink="">
          <xdr:nvSpPr>
            <xdr:cNvPr id="75919" name="Check Box 143" hidden="1">
              <a:extLst>
                <a:ext uri="{63B3BB69-23CF-44E3-9099-C40C66FF867C}">
                  <a14:compatExt spid="_x0000_s75919"/>
                </a:ext>
                <a:ext uri="{FF2B5EF4-FFF2-40B4-BE49-F238E27FC236}">
                  <a16:creationId xmlns:a16="http://schemas.microsoft.com/office/drawing/2014/main" id="{00000000-0008-0000-0200-00008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171450</xdr:colOff>
          <xdr:row>87</xdr:row>
          <xdr:rowOff>219075</xdr:rowOff>
        </xdr:from>
        <xdr:to>
          <xdr:col>26</xdr:col>
          <xdr:colOff>28575</xdr:colOff>
          <xdr:row>89</xdr:row>
          <xdr:rowOff>9525</xdr:rowOff>
        </xdr:to>
        <xdr:sp macro="" textlink="">
          <xdr:nvSpPr>
            <xdr:cNvPr id="75920" name="Check Box 144" hidden="1">
              <a:extLst>
                <a:ext uri="{63B3BB69-23CF-44E3-9099-C40C66FF867C}">
                  <a14:compatExt spid="_x0000_s75920"/>
                </a:ext>
                <a:ext uri="{FF2B5EF4-FFF2-40B4-BE49-F238E27FC236}">
                  <a16:creationId xmlns:a16="http://schemas.microsoft.com/office/drawing/2014/main" id="{00000000-0008-0000-0200-00009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90</xdr:row>
          <xdr:rowOff>0</xdr:rowOff>
        </xdr:from>
        <xdr:to>
          <xdr:col>11</xdr:col>
          <xdr:colOff>38100</xdr:colOff>
          <xdr:row>90</xdr:row>
          <xdr:rowOff>219075</xdr:rowOff>
        </xdr:to>
        <xdr:sp macro="" textlink="">
          <xdr:nvSpPr>
            <xdr:cNvPr id="75921" name="Check Box 145" hidden="1">
              <a:extLst>
                <a:ext uri="{63B3BB69-23CF-44E3-9099-C40C66FF867C}">
                  <a14:compatExt spid="_x0000_s75921"/>
                </a:ext>
                <a:ext uri="{FF2B5EF4-FFF2-40B4-BE49-F238E27FC236}">
                  <a16:creationId xmlns:a16="http://schemas.microsoft.com/office/drawing/2014/main" id="{00000000-0008-0000-0200-00009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90</xdr:row>
          <xdr:rowOff>0</xdr:rowOff>
        </xdr:from>
        <xdr:to>
          <xdr:col>18</xdr:col>
          <xdr:colOff>19050</xdr:colOff>
          <xdr:row>90</xdr:row>
          <xdr:rowOff>219075</xdr:rowOff>
        </xdr:to>
        <xdr:sp macro="" textlink="">
          <xdr:nvSpPr>
            <xdr:cNvPr id="75922" name="Check Box 146" hidden="1">
              <a:extLst>
                <a:ext uri="{63B3BB69-23CF-44E3-9099-C40C66FF867C}">
                  <a14:compatExt spid="_x0000_s75922"/>
                </a:ext>
                <a:ext uri="{FF2B5EF4-FFF2-40B4-BE49-F238E27FC236}">
                  <a16:creationId xmlns:a16="http://schemas.microsoft.com/office/drawing/2014/main" id="{00000000-0008-0000-0200-000092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95</xdr:row>
          <xdr:rowOff>0</xdr:rowOff>
        </xdr:from>
        <xdr:to>
          <xdr:col>22</xdr:col>
          <xdr:colOff>38100</xdr:colOff>
          <xdr:row>95</xdr:row>
          <xdr:rowOff>219075</xdr:rowOff>
        </xdr:to>
        <xdr:sp macro="" textlink="">
          <xdr:nvSpPr>
            <xdr:cNvPr id="75923" name="Check Box 147" hidden="1">
              <a:extLst>
                <a:ext uri="{63B3BB69-23CF-44E3-9099-C40C66FF867C}">
                  <a14:compatExt spid="_x0000_s75923"/>
                </a:ext>
                <a:ext uri="{FF2B5EF4-FFF2-40B4-BE49-F238E27FC236}">
                  <a16:creationId xmlns:a16="http://schemas.microsoft.com/office/drawing/2014/main" id="{00000000-0008-0000-0200-000093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95</xdr:row>
          <xdr:rowOff>0</xdr:rowOff>
        </xdr:from>
        <xdr:to>
          <xdr:col>26</xdr:col>
          <xdr:colOff>38100</xdr:colOff>
          <xdr:row>95</xdr:row>
          <xdr:rowOff>219075</xdr:rowOff>
        </xdr:to>
        <xdr:sp macro="" textlink="">
          <xdr:nvSpPr>
            <xdr:cNvPr id="75924" name="Check Box 148" hidden="1">
              <a:extLst>
                <a:ext uri="{63B3BB69-23CF-44E3-9099-C40C66FF867C}">
                  <a14:compatExt spid="_x0000_s75924"/>
                </a:ext>
                <a:ext uri="{FF2B5EF4-FFF2-40B4-BE49-F238E27FC236}">
                  <a16:creationId xmlns:a16="http://schemas.microsoft.com/office/drawing/2014/main" id="{00000000-0008-0000-0200-00009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99</xdr:row>
          <xdr:rowOff>838200</xdr:rowOff>
        </xdr:from>
        <xdr:to>
          <xdr:col>5</xdr:col>
          <xdr:colOff>28575</xdr:colOff>
          <xdr:row>101</xdr:row>
          <xdr:rowOff>123825</xdr:rowOff>
        </xdr:to>
        <xdr:sp macro="" textlink="">
          <xdr:nvSpPr>
            <xdr:cNvPr id="75925" name="Check Box 149" hidden="1">
              <a:extLst>
                <a:ext uri="{63B3BB69-23CF-44E3-9099-C40C66FF867C}">
                  <a14:compatExt spid="_x0000_s75925"/>
                </a:ext>
                <a:ext uri="{FF2B5EF4-FFF2-40B4-BE49-F238E27FC236}">
                  <a16:creationId xmlns:a16="http://schemas.microsoft.com/office/drawing/2014/main" id="{00000000-0008-0000-0200-00009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99</xdr:row>
          <xdr:rowOff>838200</xdr:rowOff>
        </xdr:from>
        <xdr:to>
          <xdr:col>14</xdr:col>
          <xdr:colOff>38100</xdr:colOff>
          <xdr:row>101</xdr:row>
          <xdr:rowOff>123825</xdr:rowOff>
        </xdr:to>
        <xdr:sp macro="" textlink="">
          <xdr:nvSpPr>
            <xdr:cNvPr id="75926" name="Check Box 150" hidden="1">
              <a:extLst>
                <a:ext uri="{63B3BB69-23CF-44E3-9099-C40C66FF867C}">
                  <a14:compatExt spid="_x0000_s75926"/>
                </a:ext>
                <a:ext uri="{FF2B5EF4-FFF2-40B4-BE49-F238E27FC236}">
                  <a16:creationId xmlns:a16="http://schemas.microsoft.com/office/drawing/2014/main" id="{00000000-0008-0000-0200-00009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99</xdr:row>
          <xdr:rowOff>838200</xdr:rowOff>
        </xdr:from>
        <xdr:to>
          <xdr:col>21</xdr:col>
          <xdr:colOff>38100</xdr:colOff>
          <xdr:row>101</xdr:row>
          <xdr:rowOff>123825</xdr:rowOff>
        </xdr:to>
        <xdr:sp macro="" textlink="">
          <xdr:nvSpPr>
            <xdr:cNvPr id="75927" name="Check Box 151" hidden="1">
              <a:extLst>
                <a:ext uri="{63B3BB69-23CF-44E3-9099-C40C66FF867C}">
                  <a14:compatExt spid="_x0000_s75927"/>
                </a:ext>
                <a:ext uri="{FF2B5EF4-FFF2-40B4-BE49-F238E27FC236}">
                  <a16:creationId xmlns:a16="http://schemas.microsoft.com/office/drawing/2014/main" id="{00000000-0008-0000-0200-00009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103</xdr:row>
          <xdr:rowOff>171450</xdr:rowOff>
        </xdr:from>
        <xdr:to>
          <xdr:col>5</xdr:col>
          <xdr:colOff>28575</xdr:colOff>
          <xdr:row>105</xdr:row>
          <xdr:rowOff>38100</xdr:rowOff>
        </xdr:to>
        <xdr:sp macro="" textlink="">
          <xdr:nvSpPr>
            <xdr:cNvPr id="75928" name="Check Box 152" hidden="1">
              <a:extLst>
                <a:ext uri="{63B3BB69-23CF-44E3-9099-C40C66FF867C}">
                  <a14:compatExt spid="_x0000_s75928"/>
                </a:ext>
                <a:ext uri="{FF2B5EF4-FFF2-40B4-BE49-F238E27FC236}">
                  <a16:creationId xmlns:a16="http://schemas.microsoft.com/office/drawing/2014/main" id="{00000000-0008-0000-0200-00009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101</xdr:row>
          <xdr:rowOff>323850</xdr:rowOff>
        </xdr:from>
        <xdr:to>
          <xdr:col>9</xdr:col>
          <xdr:colOff>28575</xdr:colOff>
          <xdr:row>103</xdr:row>
          <xdr:rowOff>28575</xdr:rowOff>
        </xdr:to>
        <xdr:sp macro="" textlink="">
          <xdr:nvSpPr>
            <xdr:cNvPr id="75930" name="Check Box 154" hidden="1">
              <a:extLst>
                <a:ext uri="{63B3BB69-23CF-44E3-9099-C40C66FF867C}">
                  <a14:compatExt spid="_x0000_s75930"/>
                </a:ext>
                <a:ext uri="{FF2B5EF4-FFF2-40B4-BE49-F238E27FC236}">
                  <a16:creationId xmlns:a16="http://schemas.microsoft.com/office/drawing/2014/main" id="{00000000-0008-0000-0200-00009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101</xdr:row>
          <xdr:rowOff>323850</xdr:rowOff>
        </xdr:from>
        <xdr:to>
          <xdr:col>15</xdr:col>
          <xdr:colOff>28575</xdr:colOff>
          <xdr:row>103</xdr:row>
          <xdr:rowOff>28575</xdr:rowOff>
        </xdr:to>
        <xdr:sp macro="" textlink="">
          <xdr:nvSpPr>
            <xdr:cNvPr id="75931" name="Check Box 155" hidden="1">
              <a:extLst>
                <a:ext uri="{63B3BB69-23CF-44E3-9099-C40C66FF867C}">
                  <a14:compatExt spid="_x0000_s75931"/>
                </a:ext>
                <a:ext uri="{FF2B5EF4-FFF2-40B4-BE49-F238E27FC236}">
                  <a16:creationId xmlns:a16="http://schemas.microsoft.com/office/drawing/2014/main" id="{00000000-0008-0000-0200-00009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102</xdr:row>
          <xdr:rowOff>0</xdr:rowOff>
        </xdr:from>
        <xdr:to>
          <xdr:col>22</xdr:col>
          <xdr:colOff>38100</xdr:colOff>
          <xdr:row>103</xdr:row>
          <xdr:rowOff>19050</xdr:rowOff>
        </xdr:to>
        <xdr:sp macro="" textlink="">
          <xdr:nvSpPr>
            <xdr:cNvPr id="75932" name="Check Box 156" hidden="1">
              <a:extLst>
                <a:ext uri="{63B3BB69-23CF-44E3-9099-C40C66FF867C}">
                  <a14:compatExt spid="_x0000_s75932"/>
                </a:ext>
                <a:ext uri="{FF2B5EF4-FFF2-40B4-BE49-F238E27FC236}">
                  <a16:creationId xmlns:a16="http://schemas.microsoft.com/office/drawing/2014/main" id="{00000000-0008-0000-0200-00009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180975</xdr:colOff>
          <xdr:row>102</xdr:row>
          <xdr:rowOff>0</xdr:rowOff>
        </xdr:from>
        <xdr:to>
          <xdr:col>25</xdr:col>
          <xdr:colOff>38100</xdr:colOff>
          <xdr:row>103</xdr:row>
          <xdr:rowOff>19050</xdr:rowOff>
        </xdr:to>
        <xdr:sp macro="" textlink="">
          <xdr:nvSpPr>
            <xdr:cNvPr id="75933" name="Check Box 157" hidden="1">
              <a:extLst>
                <a:ext uri="{63B3BB69-23CF-44E3-9099-C40C66FF867C}">
                  <a14:compatExt spid="_x0000_s75933"/>
                </a:ext>
                <a:ext uri="{FF2B5EF4-FFF2-40B4-BE49-F238E27FC236}">
                  <a16:creationId xmlns:a16="http://schemas.microsoft.com/office/drawing/2014/main" id="{00000000-0008-0000-0200-00009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103</xdr:row>
          <xdr:rowOff>171450</xdr:rowOff>
        </xdr:from>
        <xdr:to>
          <xdr:col>11</xdr:col>
          <xdr:colOff>38100</xdr:colOff>
          <xdr:row>105</xdr:row>
          <xdr:rowOff>28575</xdr:rowOff>
        </xdr:to>
        <xdr:sp macro="" textlink="">
          <xdr:nvSpPr>
            <xdr:cNvPr id="75934" name="Check Box 158" hidden="1">
              <a:extLst>
                <a:ext uri="{63B3BB69-23CF-44E3-9099-C40C66FF867C}">
                  <a14:compatExt spid="_x0000_s75934"/>
                </a:ext>
                <a:ext uri="{FF2B5EF4-FFF2-40B4-BE49-F238E27FC236}">
                  <a16:creationId xmlns:a16="http://schemas.microsoft.com/office/drawing/2014/main" id="{00000000-0008-0000-0200-00009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171450</xdr:colOff>
          <xdr:row>103</xdr:row>
          <xdr:rowOff>171450</xdr:rowOff>
        </xdr:from>
        <xdr:to>
          <xdr:col>18</xdr:col>
          <xdr:colOff>28575</xdr:colOff>
          <xdr:row>105</xdr:row>
          <xdr:rowOff>28575</xdr:rowOff>
        </xdr:to>
        <xdr:sp macro="" textlink="">
          <xdr:nvSpPr>
            <xdr:cNvPr id="75935" name="Check Box 159" hidden="1">
              <a:extLst>
                <a:ext uri="{63B3BB69-23CF-44E3-9099-C40C66FF867C}">
                  <a14:compatExt spid="_x0000_s75935"/>
                </a:ext>
                <a:ext uri="{FF2B5EF4-FFF2-40B4-BE49-F238E27FC236}">
                  <a16:creationId xmlns:a16="http://schemas.microsoft.com/office/drawing/2014/main" id="{00000000-0008-0000-0200-00009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171450</xdr:colOff>
          <xdr:row>109</xdr:row>
          <xdr:rowOff>142875</xdr:rowOff>
        </xdr:from>
        <xdr:to>
          <xdr:col>21</xdr:col>
          <xdr:colOff>28575</xdr:colOff>
          <xdr:row>111</xdr:row>
          <xdr:rowOff>28575</xdr:rowOff>
        </xdr:to>
        <xdr:sp macro="" textlink="">
          <xdr:nvSpPr>
            <xdr:cNvPr id="75936" name="Check Box 160" hidden="1">
              <a:extLst>
                <a:ext uri="{63B3BB69-23CF-44E3-9099-C40C66FF867C}">
                  <a14:compatExt spid="_x0000_s75936"/>
                </a:ext>
                <a:ext uri="{FF2B5EF4-FFF2-40B4-BE49-F238E27FC236}">
                  <a16:creationId xmlns:a16="http://schemas.microsoft.com/office/drawing/2014/main" id="{00000000-0008-0000-0200-0000A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171450</xdr:colOff>
          <xdr:row>109</xdr:row>
          <xdr:rowOff>142875</xdr:rowOff>
        </xdr:from>
        <xdr:to>
          <xdr:col>25</xdr:col>
          <xdr:colOff>28575</xdr:colOff>
          <xdr:row>111</xdr:row>
          <xdr:rowOff>28575</xdr:rowOff>
        </xdr:to>
        <xdr:sp macro="" textlink="">
          <xdr:nvSpPr>
            <xdr:cNvPr id="75937" name="Check Box 161" hidden="1">
              <a:extLst>
                <a:ext uri="{63B3BB69-23CF-44E3-9099-C40C66FF867C}">
                  <a14:compatExt spid="_x0000_s75937"/>
                </a:ext>
                <a:ext uri="{FF2B5EF4-FFF2-40B4-BE49-F238E27FC236}">
                  <a16:creationId xmlns:a16="http://schemas.microsoft.com/office/drawing/2014/main" id="{00000000-0008-0000-0200-0000A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101</xdr:row>
          <xdr:rowOff>323850</xdr:rowOff>
        </xdr:from>
        <xdr:to>
          <xdr:col>5</xdr:col>
          <xdr:colOff>19050</xdr:colOff>
          <xdr:row>103</xdr:row>
          <xdr:rowOff>28575</xdr:rowOff>
        </xdr:to>
        <xdr:sp macro="" textlink="">
          <xdr:nvSpPr>
            <xdr:cNvPr id="75940" name="Check Box 164" hidden="1">
              <a:extLst>
                <a:ext uri="{63B3BB69-23CF-44E3-9099-C40C66FF867C}">
                  <a14:compatExt spid="_x0000_s75940"/>
                </a:ext>
                <a:ext uri="{FF2B5EF4-FFF2-40B4-BE49-F238E27FC236}">
                  <a16:creationId xmlns:a16="http://schemas.microsoft.com/office/drawing/2014/main" id="{00000000-0008-0000-0200-0000A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171450</xdr:colOff>
          <xdr:row>123</xdr:row>
          <xdr:rowOff>57150</xdr:rowOff>
        </xdr:from>
        <xdr:to>
          <xdr:col>29</xdr:col>
          <xdr:colOff>0</xdr:colOff>
          <xdr:row>125</xdr:row>
          <xdr:rowOff>28575</xdr:rowOff>
        </xdr:to>
        <xdr:sp macro="" textlink="">
          <xdr:nvSpPr>
            <xdr:cNvPr id="75943" name="Check Box 167" hidden="1">
              <a:extLst>
                <a:ext uri="{63B3BB69-23CF-44E3-9099-C40C66FF867C}">
                  <a14:compatExt spid="_x0000_s75943"/>
                </a:ext>
                <a:ext uri="{FF2B5EF4-FFF2-40B4-BE49-F238E27FC236}">
                  <a16:creationId xmlns:a16="http://schemas.microsoft.com/office/drawing/2014/main" id="{00000000-0008-0000-0200-0000A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139</xdr:row>
          <xdr:rowOff>323850</xdr:rowOff>
        </xdr:from>
        <xdr:to>
          <xdr:col>11</xdr:col>
          <xdr:colOff>0</xdr:colOff>
          <xdr:row>141</xdr:row>
          <xdr:rowOff>28575</xdr:rowOff>
        </xdr:to>
        <xdr:sp macro="" textlink="">
          <xdr:nvSpPr>
            <xdr:cNvPr id="75944" name="Check Box 168" hidden="1">
              <a:extLst>
                <a:ext uri="{63B3BB69-23CF-44E3-9099-C40C66FF867C}">
                  <a14:compatExt spid="_x0000_s75944"/>
                </a:ext>
                <a:ext uri="{FF2B5EF4-FFF2-40B4-BE49-F238E27FC236}">
                  <a16:creationId xmlns:a16="http://schemas.microsoft.com/office/drawing/2014/main" id="{00000000-0008-0000-0200-0000A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141</xdr:row>
          <xdr:rowOff>85725</xdr:rowOff>
        </xdr:from>
        <xdr:to>
          <xdr:col>11</xdr:col>
          <xdr:colOff>0</xdr:colOff>
          <xdr:row>141</xdr:row>
          <xdr:rowOff>361950</xdr:rowOff>
        </xdr:to>
        <xdr:sp macro="" textlink="">
          <xdr:nvSpPr>
            <xdr:cNvPr id="75945" name="Check Box 169" hidden="1">
              <a:extLst>
                <a:ext uri="{63B3BB69-23CF-44E3-9099-C40C66FF867C}">
                  <a14:compatExt spid="_x0000_s75945"/>
                </a:ext>
                <a:ext uri="{FF2B5EF4-FFF2-40B4-BE49-F238E27FC236}">
                  <a16:creationId xmlns:a16="http://schemas.microsoft.com/office/drawing/2014/main" id="{00000000-0008-0000-0200-0000A9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142</xdr:row>
          <xdr:rowOff>28575</xdr:rowOff>
        </xdr:from>
        <xdr:to>
          <xdr:col>11</xdr:col>
          <xdr:colOff>19050</xdr:colOff>
          <xdr:row>142</xdr:row>
          <xdr:rowOff>419100</xdr:rowOff>
        </xdr:to>
        <xdr:sp macro="" textlink="">
          <xdr:nvSpPr>
            <xdr:cNvPr id="75946" name="Check Box 170" hidden="1">
              <a:extLst>
                <a:ext uri="{63B3BB69-23CF-44E3-9099-C40C66FF867C}">
                  <a14:compatExt spid="_x0000_s75946"/>
                </a:ext>
                <a:ext uri="{FF2B5EF4-FFF2-40B4-BE49-F238E27FC236}">
                  <a16:creationId xmlns:a16="http://schemas.microsoft.com/office/drawing/2014/main" id="{00000000-0008-0000-0200-0000A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171450</xdr:colOff>
          <xdr:row>123</xdr:row>
          <xdr:rowOff>57150</xdr:rowOff>
        </xdr:from>
        <xdr:to>
          <xdr:col>33</xdr:col>
          <xdr:colOff>0</xdr:colOff>
          <xdr:row>125</xdr:row>
          <xdr:rowOff>28575</xdr:rowOff>
        </xdr:to>
        <xdr:sp macro="" textlink="">
          <xdr:nvSpPr>
            <xdr:cNvPr id="75947" name="Check Box 171" hidden="1">
              <a:extLst>
                <a:ext uri="{63B3BB69-23CF-44E3-9099-C40C66FF867C}">
                  <a14:compatExt spid="_x0000_s75947"/>
                </a:ext>
                <a:ext uri="{FF2B5EF4-FFF2-40B4-BE49-F238E27FC236}">
                  <a16:creationId xmlns:a16="http://schemas.microsoft.com/office/drawing/2014/main" id="{00000000-0008-0000-0200-0000A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171450</xdr:colOff>
          <xdr:row>128</xdr:row>
          <xdr:rowOff>85725</xdr:rowOff>
        </xdr:from>
        <xdr:to>
          <xdr:col>29</xdr:col>
          <xdr:colOff>0</xdr:colOff>
          <xdr:row>130</xdr:row>
          <xdr:rowOff>47625</xdr:rowOff>
        </xdr:to>
        <xdr:sp macro="" textlink="">
          <xdr:nvSpPr>
            <xdr:cNvPr id="75948" name="Check Box 172" hidden="1">
              <a:extLst>
                <a:ext uri="{63B3BB69-23CF-44E3-9099-C40C66FF867C}">
                  <a14:compatExt spid="_x0000_s75948"/>
                </a:ext>
                <a:ext uri="{FF2B5EF4-FFF2-40B4-BE49-F238E27FC236}">
                  <a16:creationId xmlns:a16="http://schemas.microsoft.com/office/drawing/2014/main" id="{00000000-0008-0000-0200-0000A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161925</xdr:colOff>
          <xdr:row>128</xdr:row>
          <xdr:rowOff>85725</xdr:rowOff>
        </xdr:from>
        <xdr:to>
          <xdr:col>32</xdr:col>
          <xdr:colOff>180975</xdr:colOff>
          <xdr:row>130</xdr:row>
          <xdr:rowOff>47625</xdr:rowOff>
        </xdr:to>
        <xdr:sp macro="" textlink="">
          <xdr:nvSpPr>
            <xdr:cNvPr id="75949" name="Check Box 173" hidden="1">
              <a:extLst>
                <a:ext uri="{63B3BB69-23CF-44E3-9099-C40C66FF867C}">
                  <a14:compatExt spid="_x0000_s75949"/>
                </a:ext>
                <a:ext uri="{FF2B5EF4-FFF2-40B4-BE49-F238E27FC236}">
                  <a16:creationId xmlns:a16="http://schemas.microsoft.com/office/drawing/2014/main" id="{00000000-0008-0000-0200-0000A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133</xdr:row>
          <xdr:rowOff>161925</xdr:rowOff>
        </xdr:from>
        <xdr:to>
          <xdr:col>11</xdr:col>
          <xdr:colOff>9525</xdr:colOff>
          <xdr:row>133</xdr:row>
          <xdr:rowOff>419100</xdr:rowOff>
        </xdr:to>
        <xdr:sp macro="" textlink="">
          <xdr:nvSpPr>
            <xdr:cNvPr id="75950" name="Check Box 174" hidden="1">
              <a:extLst>
                <a:ext uri="{63B3BB69-23CF-44E3-9099-C40C66FF867C}">
                  <a14:compatExt spid="_x0000_s75950"/>
                </a:ext>
                <a:ext uri="{FF2B5EF4-FFF2-40B4-BE49-F238E27FC236}">
                  <a16:creationId xmlns:a16="http://schemas.microsoft.com/office/drawing/2014/main" id="{00000000-0008-0000-0200-0000A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135</xdr:row>
          <xdr:rowOff>219075</xdr:rowOff>
        </xdr:from>
        <xdr:to>
          <xdr:col>11</xdr:col>
          <xdr:colOff>0</xdr:colOff>
          <xdr:row>135</xdr:row>
          <xdr:rowOff>552450</xdr:rowOff>
        </xdr:to>
        <xdr:sp macro="" textlink="">
          <xdr:nvSpPr>
            <xdr:cNvPr id="75951" name="Check Box 175" hidden="1">
              <a:extLst>
                <a:ext uri="{63B3BB69-23CF-44E3-9099-C40C66FF867C}">
                  <a14:compatExt spid="_x0000_s75951"/>
                </a:ext>
                <a:ext uri="{FF2B5EF4-FFF2-40B4-BE49-F238E27FC236}">
                  <a16:creationId xmlns:a16="http://schemas.microsoft.com/office/drawing/2014/main" id="{00000000-0008-0000-0200-0000A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161925</xdr:colOff>
          <xdr:row>138</xdr:row>
          <xdr:rowOff>0</xdr:rowOff>
        </xdr:from>
        <xdr:to>
          <xdr:col>29</xdr:col>
          <xdr:colOff>0</xdr:colOff>
          <xdr:row>139</xdr:row>
          <xdr:rowOff>19050</xdr:rowOff>
        </xdr:to>
        <xdr:sp macro="" textlink="">
          <xdr:nvSpPr>
            <xdr:cNvPr id="75952" name="Check Box 176" hidden="1">
              <a:extLst>
                <a:ext uri="{63B3BB69-23CF-44E3-9099-C40C66FF867C}">
                  <a14:compatExt spid="_x0000_s75952"/>
                </a:ext>
                <a:ext uri="{FF2B5EF4-FFF2-40B4-BE49-F238E27FC236}">
                  <a16:creationId xmlns:a16="http://schemas.microsoft.com/office/drawing/2014/main" id="{00000000-0008-0000-0200-0000B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171450</xdr:colOff>
          <xdr:row>138</xdr:row>
          <xdr:rowOff>0</xdr:rowOff>
        </xdr:from>
        <xdr:to>
          <xdr:col>33</xdr:col>
          <xdr:colOff>0</xdr:colOff>
          <xdr:row>139</xdr:row>
          <xdr:rowOff>19050</xdr:rowOff>
        </xdr:to>
        <xdr:sp macro="" textlink="">
          <xdr:nvSpPr>
            <xdr:cNvPr id="75953" name="Check Box 177" hidden="1">
              <a:extLst>
                <a:ext uri="{63B3BB69-23CF-44E3-9099-C40C66FF867C}">
                  <a14:compatExt spid="_x0000_s75953"/>
                </a:ext>
                <a:ext uri="{FF2B5EF4-FFF2-40B4-BE49-F238E27FC236}">
                  <a16:creationId xmlns:a16="http://schemas.microsoft.com/office/drawing/2014/main" id="{00000000-0008-0000-0200-0000B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177</xdr:row>
          <xdr:rowOff>0</xdr:rowOff>
        </xdr:from>
        <xdr:to>
          <xdr:col>5</xdr:col>
          <xdr:colOff>19050</xdr:colOff>
          <xdr:row>179</xdr:row>
          <xdr:rowOff>0</xdr:rowOff>
        </xdr:to>
        <xdr:grpSp>
          <xdr:nvGrpSpPr>
            <xdr:cNvPr id="153" name="Group 41">
              <a:extLst>
                <a:ext uri="{FF2B5EF4-FFF2-40B4-BE49-F238E27FC236}">
                  <a16:creationId xmlns:a16="http://schemas.microsoft.com/office/drawing/2014/main" id="{00000000-0008-0000-0200-000099000000}"/>
                </a:ext>
              </a:extLst>
            </xdr:cNvPr>
            <xdr:cNvGrpSpPr>
              <a:grpSpLocks/>
            </xdr:cNvGrpSpPr>
          </xdr:nvGrpSpPr>
          <xdr:grpSpPr bwMode="auto">
            <a:xfrm>
              <a:off x="857250" y="45618400"/>
              <a:ext cx="190500" cy="3810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176</xdr:row>
          <xdr:rowOff>28575</xdr:rowOff>
        </xdr:from>
        <xdr:to>
          <xdr:col>19</xdr:col>
          <xdr:colOff>28575</xdr:colOff>
          <xdr:row>176</xdr:row>
          <xdr:rowOff>171450</xdr:rowOff>
        </xdr:to>
        <xdr:sp macro="" textlink="">
          <xdr:nvSpPr>
            <xdr:cNvPr id="75971" name="Check Box 195" hidden="1">
              <a:extLst>
                <a:ext uri="{63B3BB69-23CF-44E3-9099-C40C66FF867C}">
                  <a14:compatExt spid="_x0000_s75971"/>
                </a:ext>
                <a:ext uri="{FF2B5EF4-FFF2-40B4-BE49-F238E27FC236}">
                  <a16:creationId xmlns:a16="http://schemas.microsoft.com/office/drawing/2014/main" id="{00000000-0008-0000-0200-0000C3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171450</xdr:colOff>
          <xdr:row>177</xdr:row>
          <xdr:rowOff>19050</xdr:rowOff>
        </xdr:from>
        <xdr:to>
          <xdr:col>22</xdr:col>
          <xdr:colOff>28575</xdr:colOff>
          <xdr:row>177</xdr:row>
          <xdr:rowOff>161925</xdr:rowOff>
        </xdr:to>
        <xdr:sp macro="" textlink="">
          <xdr:nvSpPr>
            <xdr:cNvPr id="75972" name="Check Box 196" hidden="1">
              <a:extLst>
                <a:ext uri="{63B3BB69-23CF-44E3-9099-C40C66FF867C}">
                  <a14:compatExt spid="_x0000_s75972"/>
                </a:ext>
                <a:ext uri="{FF2B5EF4-FFF2-40B4-BE49-F238E27FC236}">
                  <a16:creationId xmlns:a16="http://schemas.microsoft.com/office/drawing/2014/main" id="{00000000-0008-0000-0200-0000C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178</xdr:row>
          <xdr:rowOff>19050</xdr:rowOff>
        </xdr:from>
        <xdr:to>
          <xdr:col>27</xdr:col>
          <xdr:colOff>47625</xdr:colOff>
          <xdr:row>178</xdr:row>
          <xdr:rowOff>161925</xdr:rowOff>
        </xdr:to>
        <xdr:sp macro="" textlink="">
          <xdr:nvSpPr>
            <xdr:cNvPr id="75973" name="Check Box 197" hidden="1">
              <a:extLst>
                <a:ext uri="{63B3BB69-23CF-44E3-9099-C40C66FF867C}">
                  <a14:compatExt spid="_x0000_s75973"/>
                </a:ext>
                <a:ext uri="{FF2B5EF4-FFF2-40B4-BE49-F238E27FC236}">
                  <a16:creationId xmlns:a16="http://schemas.microsoft.com/office/drawing/2014/main" id="{00000000-0008-0000-0200-0000C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86</xdr:row>
          <xdr:rowOff>171450</xdr:rowOff>
        </xdr:from>
        <xdr:to>
          <xdr:col>33</xdr:col>
          <xdr:colOff>47625</xdr:colOff>
          <xdr:row>88</xdr:row>
          <xdr:rowOff>28575</xdr:rowOff>
        </xdr:to>
        <xdr:sp macro="" textlink="">
          <xdr:nvSpPr>
            <xdr:cNvPr id="75978" name="Check Box 202" hidden="1">
              <a:extLst>
                <a:ext uri="{63B3BB69-23CF-44E3-9099-C40C66FF867C}">
                  <a14:compatExt spid="_x0000_s75978"/>
                </a:ext>
                <a:ext uri="{FF2B5EF4-FFF2-40B4-BE49-F238E27FC236}">
                  <a16:creationId xmlns:a16="http://schemas.microsoft.com/office/drawing/2014/main" id="{00000000-0008-0000-0200-0000C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97</xdr:row>
          <xdr:rowOff>123825</xdr:rowOff>
        </xdr:from>
        <xdr:to>
          <xdr:col>33</xdr:col>
          <xdr:colOff>47625</xdr:colOff>
          <xdr:row>99</xdr:row>
          <xdr:rowOff>28575</xdr:rowOff>
        </xdr:to>
        <xdr:sp macro="" textlink="">
          <xdr:nvSpPr>
            <xdr:cNvPr id="75979" name="Check Box 203" hidden="1">
              <a:extLst>
                <a:ext uri="{63B3BB69-23CF-44E3-9099-C40C66FF867C}">
                  <a14:compatExt spid="_x0000_s75979"/>
                </a:ext>
                <a:ext uri="{FF2B5EF4-FFF2-40B4-BE49-F238E27FC236}">
                  <a16:creationId xmlns:a16="http://schemas.microsoft.com/office/drawing/2014/main" id="{00000000-0008-0000-0200-0000C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120</xdr:row>
          <xdr:rowOff>190500</xdr:rowOff>
        </xdr:from>
        <xdr:to>
          <xdr:col>33</xdr:col>
          <xdr:colOff>47625</xdr:colOff>
          <xdr:row>122</xdr:row>
          <xdr:rowOff>38100</xdr:rowOff>
        </xdr:to>
        <xdr:sp macro="" textlink="">
          <xdr:nvSpPr>
            <xdr:cNvPr id="75982" name="Check Box 206" hidden="1">
              <a:extLst>
                <a:ext uri="{63B3BB69-23CF-44E3-9099-C40C66FF867C}">
                  <a14:compatExt spid="_x0000_s75982"/>
                </a:ext>
                <a:ext uri="{FF2B5EF4-FFF2-40B4-BE49-F238E27FC236}">
                  <a16:creationId xmlns:a16="http://schemas.microsoft.com/office/drawing/2014/main" id="{00000000-0008-0000-0200-0000C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145</xdr:row>
          <xdr:rowOff>142875</xdr:rowOff>
        </xdr:from>
        <xdr:to>
          <xdr:col>33</xdr:col>
          <xdr:colOff>47625</xdr:colOff>
          <xdr:row>147</xdr:row>
          <xdr:rowOff>38100</xdr:rowOff>
        </xdr:to>
        <xdr:sp macro="" textlink="">
          <xdr:nvSpPr>
            <xdr:cNvPr id="75983" name="Check Box 207" hidden="1">
              <a:extLst>
                <a:ext uri="{63B3BB69-23CF-44E3-9099-C40C66FF867C}">
                  <a14:compatExt spid="_x0000_s75983"/>
                </a:ext>
                <a:ext uri="{FF2B5EF4-FFF2-40B4-BE49-F238E27FC236}">
                  <a16:creationId xmlns:a16="http://schemas.microsoft.com/office/drawing/2014/main" id="{00000000-0008-0000-0200-0000C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180975</xdr:colOff>
          <xdr:row>172</xdr:row>
          <xdr:rowOff>152400</xdr:rowOff>
        </xdr:from>
        <xdr:to>
          <xdr:col>33</xdr:col>
          <xdr:colOff>38100</xdr:colOff>
          <xdr:row>174</xdr:row>
          <xdr:rowOff>38100</xdr:rowOff>
        </xdr:to>
        <xdr:sp macro="" textlink="">
          <xdr:nvSpPr>
            <xdr:cNvPr id="75984" name="Check Box 208" hidden="1">
              <a:extLst>
                <a:ext uri="{63B3BB69-23CF-44E3-9099-C40C66FF867C}">
                  <a14:compatExt spid="_x0000_s75984"/>
                </a:ext>
                <a:ext uri="{FF2B5EF4-FFF2-40B4-BE49-F238E27FC236}">
                  <a16:creationId xmlns:a16="http://schemas.microsoft.com/office/drawing/2014/main" id="{00000000-0008-0000-0200-0000D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61</xdr:row>
          <xdr:rowOff>9525</xdr:rowOff>
        </xdr:from>
        <xdr:to>
          <xdr:col>11</xdr:col>
          <xdr:colOff>28575</xdr:colOff>
          <xdr:row>62</xdr:row>
          <xdr:rowOff>0</xdr:rowOff>
        </xdr:to>
        <xdr:sp macro="" textlink="">
          <xdr:nvSpPr>
            <xdr:cNvPr id="75985" name="Option Button 209" hidden="1">
              <a:extLst>
                <a:ext uri="{63B3BB69-23CF-44E3-9099-C40C66FF867C}">
                  <a14:compatExt spid="_x0000_s75985"/>
                </a:ext>
                <a:ext uri="{FF2B5EF4-FFF2-40B4-BE49-F238E27FC236}">
                  <a16:creationId xmlns:a16="http://schemas.microsoft.com/office/drawing/2014/main" id="{00000000-0008-0000-0200-0000D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63</xdr:row>
          <xdr:rowOff>9525</xdr:rowOff>
        </xdr:from>
        <xdr:to>
          <xdr:col>11</xdr:col>
          <xdr:colOff>19050</xdr:colOff>
          <xdr:row>64</xdr:row>
          <xdr:rowOff>0</xdr:rowOff>
        </xdr:to>
        <xdr:sp macro="" textlink="">
          <xdr:nvSpPr>
            <xdr:cNvPr id="75986" name="Option Button 210" hidden="1">
              <a:extLst>
                <a:ext uri="{63B3BB69-23CF-44E3-9099-C40C66FF867C}">
                  <a14:compatExt spid="_x0000_s75986"/>
                </a:ext>
                <a:ext uri="{FF2B5EF4-FFF2-40B4-BE49-F238E27FC236}">
                  <a16:creationId xmlns:a16="http://schemas.microsoft.com/office/drawing/2014/main" id="{00000000-0008-0000-0200-0000D2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65</xdr:row>
          <xdr:rowOff>9525</xdr:rowOff>
        </xdr:from>
        <xdr:to>
          <xdr:col>11</xdr:col>
          <xdr:colOff>19050</xdr:colOff>
          <xdr:row>66</xdr:row>
          <xdr:rowOff>0</xdr:rowOff>
        </xdr:to>
        <xdr:sp macro="" textlink="">
          <xdr:nvSpPr>
            <xdr:cNvPr id="75987" name="Option Button 211" hidden="1">
              <a:extLst>
                <a:ext uri="{63B3BB69-23CF-44E3-9099-C40C66FF867C}">
                  <a14:compatExt spid="_x0000_s75987"/>
                </a:ext>
                <a:ext uri="{FF2B5EF4-FFF2-40B4-BE49-F238E27FC236}">
                  <a16:creationId xmlns:a16="http://schemas.microsoft.com/office/drawing/2014/main" id="{00000000-0008-0000-0200-0000D3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67</xdr:row>
          <xdr:rowOff>9525</xdr:rowOff>
        </xdr:from>
        <xdr:to>
          <xdr:col>11</xdr:col>
          <xdr:colOff>19050</xdr:colOff>
          <xdr:row>68</xdr:row>
          <xdr:rowOff>0</xdr:rowOff>
        </xdr:to>
        <xdr:sp macro="" textlink="">
          <xdr:nvSpPr>
            <xdr:cNvPr id="75988" name="Option Button 212" hidden="1">
              <a:extLst>
                <a:ext uri="{63B3BB69-23CF-44E3-9099-C40C66FF867C}">
                  <a14:compatExt spid="_x0000_s75988"/>
                </a:ext>
                <a:ext uri="{FF2B5EF4-FFF2-40B4-BE49-F238E27FC236}">
                  <a16:creationId xmlns:a16="http://schemas.microsoft.com/office/drawing/2014/main" id="{00000000-0008-0000-0200-0000D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186</xdr:row>
          <xdr:rowOff>47625</xdr:rowOff>
        </xdr:from>
        <xdr:to>
          <xdr:col>2</xdr:col>
          <xdr:colOff>19050</xdr:colOff>
          <xdr:row>186</xdr:row>
          <xdr:rowOff>276225</xdr:rowOff>
        </xdr:to>
        <xdr:sp macro="" textlink="">
          <xdr:nvSpPr>
            <xdr:cNvPr id="75989" name="Check Box 213" hidden="1">
              <a:extLst>
                <a:ext uri="{63B3BB69-23CF-44E3-9099-C40C66FF867C}">
                  <a14:compatExt spid="_x0000_s75989"/>
                </a:ext>
                <a:ext uri="{FF2B5EF4-FFF2-40B4-BE49-F238E27FC236}">
                  <a16:creationId xmlns:a16="http://schemas.microsoft.com/office/drawing/2014/main" id="{00000000-0008-0000-0200-0000D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184</xdr:row>
          <xdr:rowOff>0</xdr:rowOff>
        </xdr:from>
        <xdr:to>
          <xdr:col>2</xdr:col>
          <xdr:colOff>19050</xdr:colOff>
          <xdr:row>185</xdr:row>
          <xdr:rowOff>19050</xdr:rowOff>
        </xdr:to>
        <xdr:sp macro="" textlink="">
          <xdr:nvSpPr>
            <xdr:cNvPr id="75990" name="Check Box 214" hidden="1">
              <a:extLst>
                <a:ext uri="{63B3BB69-23CF-44E3-9099-C40C66FF867C}">
                  <a14:compatExt spid="_x0000_s75990"/>
                </a:ext>
                <a:ext uri="{FF2B5EF4-FFF2-40B4-BE49-F238E27FC236}">
                  <a16:creationId xmlns:a16="http://schemas.microsoft.com/office/drawing/2014/main" id="{00000000-0008-0000-0200-0000D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187</xdr:row>
          <xdr:rowOff>47625</xdr:rowOff>
        </xdr:from>
        <xdr:to>
          <xdr:col>2</xdr:col>
          <xdr:colOff>19050</xdr:colOff>
          <xdr:row>187</xdr:row>
          <xdr:rowOff>276225</xdr:rowOff>
        </xdr:to>
        <xdr:sp macro="" textlink="">
          <xdr:nvSpPr>
            <xdr:cNvPr id="75996" name="Check Box 220" hidden="1">
              <a:extLst>
                <a:ext uri="{63B3BB69-23CF-44E3-9099-C40C66FF867C}">
                  <a14:compatExt spid="_x0000_s75996"/>
                </a:ext>
                <a:ext uri="{FF2B5EF4-FFF2-40B4-BE49-F238E27FC236}">
                  <a16:creationId xmlns:a16="http://schemas.microsoft.com/office/drawing/2014/main" id="{00000000-0008-0000-0200-0000D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36</xdr:col>
      <xdr:colOff>279400</xdr:colOff>
      <xdr:row>2</xdr:row>
      <xdr:rowOff>31750</xdr:rowOff>
    </xdr:from>
    <xdr:to>
      <xdr:col>44</xdr:col>
      <xdr:colOff>245850</xdr:colOff>
      <xdr:row>10</xdr:row>
      <xdr:rowOff>142876</xdr:rowOff>
    </xdr:to>
    <xdr:grpSp>
      <xdr:nvGrpSpPr>
        <xdr:cNvPr id="102" name="グループ化 101">
          <a:extLst>
            <a:ext uri="{FF2B5EF4-FFF2-40B4-BE49-F238E27FC236}">
              <a16:creationId xmlns:a16="http://schemas.microsoft.com/office/drawing/2014/main" id="{00000000-0008-0000-0200-000066000000}"/>
            </a:ext>
          </a:extLst>
        </xdr:cNvPr>
        <xdr:cNvGrpSpPr/>
      </xdr:nvGrpSpPr>
      <xdr:grpSpPr>
        <a:xfrm>
          <a:off x="7232650" y="400050"/>
          <a:ext cx="5256000" cy="1381126"/>
          <a:chOff x="6172200" y="2790824"/>
          <a:chExt cx="5086350" cy="1381126"/>
        </a:xfrm>
      </xdr:grpSpPr>
      <xdr:sp macro="" textlink="">
        <xdr:nvSpPr>
          <xdr:cNvPr id="108" name="正方形/長方形 107">
            <a:extLst>
              <a:ext uri="{FF2B5EF4-FFF2-40B4-BE49-F238E27FC236}">
                <a16:creationId xmlns:a16="http://schemas.microsoft.com/office/drawing/2014/main" id="{00000000-0008-0000-0200-00006C000000}"/>
              </a:ext>
            </a:extLst>
          </xdr:cNvPr>
          <xdr:cNvSpPr/>
        </xdr:nvSpPr>
        <xdr:spPr bwMode="auto">
          <a:xfrm>
            <a:off x="6172200" y="2790824"/>
            <a:ext cx="5086350" cy="138112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（本シート及び各様式）</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処遇改善加算及び特定加算の算定に共通して必要な情報　入力セル</a:t>
            </a:r>
            <a:endParaRPr kumimoji="1" lang="en-US" altLang="ja-JP" sz="1100"/>
          </a:p>
          <a:p>
            <a:pPr algn="l"/>
            <a:r>
              <a:rPr kumimoji="1" lang="ja-JP" altLang="en-US" sz="1100"/>
              <a:t>　　　　　　処遇改善加算の算定に必要な情報　入力セル</a:t>
            </a:r>
            <a:endParaRPr kumimoji="1" lang="en-US" altLang="ja-JP" sz="1100"/>
          </a:p>
          <a:p>
            <a:pPr algn="l"/>
            <a:r>
              <a:rPr kumimoji="1" lang="ja-JP" altLang="en-US" sz="1100"/>
              <a:t>　　　　　　特定加算の算定に必要な情報　入力セル</a:t>
            </a:r>
          </a:p>
        </xdr:txBody>
      </xdr:sp>
      <xdr:sp macro="" textlink="">
        <xdr:nvSpPr>
          <xdr:cNvPr id="109" name="正方形/長方形 108">
            <a:extLst>
              <a:ext uri="{FF2B5EF4-FFF2-40B4-BE49-F238E27FC236}">
                <a16:creationId xmlns:a16="http://schemas.microsoft.com/office/drawing/2014/main" id="{00000000-0008-0000-0200-00006D000000}"/>
              </a:ext>
            </a:extLst>
          </xdr:cNvPr>
          <xdr:cNvSpPr/>
        </xdr:nvSpPr>
        <xdr:spPr bwMode="auto">
          <a:xfrm>
            <a:off x="6343650" y="3825875"/>
            <a:ext cx="323850" cy="142875"/>
          </a:xfrm>
          <a:prstGeom prst="rect">
            <a:avLst/>
          </a:prstGeom>
          <a:solidFill>
            <a:srgbClr val="CCFFFF"/>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10" name="正方形/長方形 109">
            <a:extLst>
              <a:ext uri="{FF2B5EF4-FFF2-40B4-BE49-F238E27FC236}">
                <a16:creationId xmlns:a16="http://schemas.microsoft.com/office/drawing/2014/main" id="{00000000-0008-0000-0200-00006E000000}"/>
              </a:ext>
            </a:extLst>
          </xdr:cNvPr>
          <xdr:cNvSpPr/>
        </xdr:nvSpPr>
        <xdr:spPr bwMode="auto">
          <a:xfrm>
            <a:off x="6343650" y="3644900"/>
            <a:ext cx="323850" cy="142875"/>
          </a:xfrm>
          <a:prstGeom prst="rect">
            <a:avLst/>
          </a:prstGeom>
          <a:solidFill>
            <a:srgbClr val="CC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11" name="正方形/長方形 110">
            <a:extLst>
              <a:ext uri="{FF2B5EF4-FFF2-40B4-BE49-F238E27FC236}">
                <a16:creationId xmlns:a16="http://schemas.microsoft.com/office/drawing/2014/main" id="{00000000-0008-0000-0200-00006F000000}"/>
              </a:ext>
            </a:extLst>
          </xdr:cNvPr>
          <xdr:cNvSpPr/>
        </xdr:nvSpPr>
        <xdr:spPr bwMode="auto">
          <a:xfrm>
            <a:off x="6343650" y="3467100"/>
            <a:ext cx="323850" cy="142875"/>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editAs="oneCell">
        <xdr:from>
          <xdr:col>2</xdr:col>
          <xdr:colOff>0</xdr:colOff>
          <xdr:row>71</xdr:row>
          <xdr:rowOff>0</xdr:rowOff>
        </xdr:from>
        <xdr:to>
          <xdr:col>3</xdr:col>
          <xdr:colOff>28575</xdr:colOff>
          <xdr:row>72</xdr:row>
          <xdr:rowOff>28575</xdr:rowOff>
        </xdr:to>
        <xdr:sp macro="" textlink="">
          <xdr:nvSpPr>
            <xdr:cNvPr id="76021" name="Check Box 245" hidden="1">
              <a:extLst>
                <a:ext uri="{63B3BB69-23CF-44E3-9099-C40C66FF867C}">
                  <a14:compatExt spid="_x0000_s76021"/>
                </a:ext>
                <a:ext uri="{FF2B5EF4-FFF2-40B4-BE49-F238E27FC236}">
                  <a16:creationId xmlns:a16="http://schemas.microsoft.com/office/drawing/2014/main" id="{00000000-0008-0000-0200-0000F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71</xdr:row>
          <xdr:rowOff>219075</xdr:rowOff>
        </xdr:from>
        <xdr:to>
          <xdr:col>3</xdr:col>
          <xdr:colOff>28575</xdr:colOff>
          <xdr:row>73</xdr:row>
          <xdr:rowOff>9525</xdr:rowOff>
        </xdr:to>
        <xdr:sp macro="" textlink="">
          <xdr:nvSpPr>
            <xdr:cNvPr id="76022" name="Check Box 246" hidden="1">
              <a:extLst>
                <a:ext uri="{63B3BB69-23CF-44E3-9099-C40C66FF867C}">
                  <a14:compatExt spid="_x0000_s76022"/>
                </a:ext>
                <a:ext uri="{FF2B5EF4-FFF2-40B4-BE49-F238E27FC236}">
                  <a16:creationId xmlns:a16="http://schemas.microsoft.com/office/drawing/2014/main" id="{00000000-0008-0000-0200-0000F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73</xdr:row>
          <xdr:rowOff>19050</xdr:rowOff>
        </xdr:from>
        <xdr:to>
          <xdr:col>3</xdr:col>
          <xdr:colOff>28575</xdr:colOff>
          <xdr:row>73</xdr:row>
          <xdr:rowOff>266700</xdr:rowOff>
        </xdr:to>
        <xdr:sp macro="" textlink="">
          <xdr:nvSpPr>
            <xdr:cNvPr id="76023" name="Check Box 247" hidden="1">
              <a:extLst>
                <a:ext uri="{63B3BB69-23CF-44E3-9099-C40C66FF867C}">
                  <a14:compatExt spid="_x0000_s76023"/>
                </a:ext>
                <a:ext uri="{FF2B5EF4-FFF2-40B4-BE49-F238E27FC236}">
                  <a16:creationId xmlns:a16="http://schemas.microsoft.com/office/drawing/2014/main" id="{00000000-0008-0000-0200-0000F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73</xdr:row>
          <xdr:rowOff>304800</xdr:rowOff>
        </xdr:from>
        <xdr:to>
          <xdr:col>3</xdr:col>
          <xdr:colOff>28575</xdr:colOff>
          <xdr:row>74</xdr:row>
          <xdr:rowOff>219075</xdr:rowOff>
        </xdr:to>
        <xdr:sp macro="" textlink="">
          <xdr:nvSpPr>
            <xdr:cNvPr id="76024" name="Check Box 248" hidden="1">
              <a:extLst>
                <a:ext uri="{63B3BB69-23CF-44E3-9099-C40C66FF867C}">
                  <a14:compatExt spid="_x0000_s76024"/>
                </a:ext>
                <a:ext uri="{FF2B5EF4-FFF2-40B4-BE49-F238E27FC236}">
                  <a16:creationId xmlns:a16="http://schemas.microsoft.com/office/drawing/2014/main" id="{00000000-0008-0000-0200-0000F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95250</xdr:colOff>
      <xdr:row>71</xdr:row>
      <xdr:rowOff>50800</xdr:rowOff>
    </xdr:from>
    <xdr:to>
      <xdr:col>1</xdr:col>
      <xdr:colOff>168402</xdr:colOff>
      <xdr:row>74</xdr:row>
      <xdr:rowOff>165100</xdr:rowOff>
    </xdr:to>
    <xdr:sp macro="" textlink="">
      <xdr:nvSpPr>
        <xdr:cNvPr id="106" name="左大かっこ 105">
          <a:extLst>
            <a:ext uri="{FF2B5EF4-FFF2-40B4-BE49-F238E27FC236}">
              <a16:creationId xmlns:a16="http://schemas.microsoft.com/office/drawing/2014/main" id="{00000000-0008-0000-0200-00006A000000}"/>
            </a:ext>
          </a:extLst>
        </xdr:cNvPr>
        <xdr:cNvSpPr/>
      </xdr:nvSpPr>
      <xdr:spPr bwMode="auto">
        <a:xfrm>
          <a:off x="285750" y="16167100"/>
          <a:ext cx="73152" cy="91440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xdr:twoCellAnchor>
    <xdr:from>
      <xdr:col>36</xdr:col>
      <xdr:colOff>0</xdr:colOff>
      <xdr:row>36</xdr:row>
      <xdr:rowOff>0</xdr:rowOff>
    </xdr:from>
    <xdr:to>
      <xdr:col>37</xdr:col>
      <xdr:colOff>0</xdr:colOff>
      <xdr:row>38</xdr:row>
      <xdr:rowOff>0</xdr:rowOff>
    </xdr:to>
    <xdr:cxnSp macro="">
      <xdr:nvCxnSpPr>
        <xdr:cNvPr id="5" name="直線コネクタ 4">
          <a:extLst>
            <a:ext uri="{FF2B5EF4-FFF2-40B4-BE49-F238E27FC236}">
              <a16:creationId xmlns:a16="http://schemas.microsoft.com/office/drawing/2014/main" id="{00000000-0008-0000-0200-000005000000}"/>
            </a:ext>
          </a:extLst>
        </xdr:cNvPr>
        <xdr:cNvCxnSpPr/>
      </xdr:nvCxnSpPr>
      <xdr:spPr bwMode="auto">
        <a:xfrm>
          <a:off x="6183549" y="7114162"/>
          <a:ext cx="282102" cy="252919"/>
        </a:xfrm>
        <a:prstGeom prst="line">
          <a:avLst/>
        </a:prstGeom>
        <a:ln>
          <a:headEnd type="arrow" w="med" len="med"/>
          <a:tailEnd type="none" w="med" len="med"/>
        </a:ln>
      </xdr:spPr>
      <xdr:style>
        <a:lnRef idx="1">
          <a:schemeClr val="dk1"/>
        </a:lnRef>
        <a:fillRef idx="0">
          <a:schemeClr val="dk1"/>
        </a:fillRef>
        <a:effectRef idx="0">
          <a:schemeClr val="dk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1</xdr:col>
          <xdr:colOff>0</xdr:colOff>
          <xdr:row>184</xdr:row>
          <xdr:rowOff>0</xdr:rowOff>
        </xdr:from>
        <xdr:to>
          <xdr:col>2</xdr:col>
          <xdr:colOff>19050</xdr:colOff>
          <xdr:row>185</xdr:row>
          <xdr:rowOff>19050</xdr:rowOff>
        </xdr:to>
        <xdr:sp macro="" textlink="">
          <xdr:nvSpPr>
            <xdr:cNvPr id="76028" name="Check Box 252" hidden="1">
              <a:extLst>
                <a:ext uri="{63B3BB69-23CF-44E3-9099-C40C66FF867C}">
                  <a14:compatExt spid="_x0000_s76028"/>
                </a:ext>
                <a:ext uri="{FF2B5EF4-FFF2-40B4-BE49-F238E27FC236}">
                  <a16:creationId xmlns:a16="http://schemas.microsoft.com/office/drawing/2014/main" id="{00000000-0008-0000-0200-00006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185</xdr:row>
          <xdr:rowOff>0</xdr:rowOff>
        </xdr:from>
        <xdr:to>
          <xdr:col>2</xdr:col>
          <xdr:colOff>19050</xdr:colOff>
          <xdr:row>186</xdr:row>
          <xdr:rowOff>19050</xdr:rowOff>
        </xdr:to>
        <xdr:sp macro="" textlink="">
          <xdr:nvSpPr>
            <xdr:cNvPr id="76029" name="Check Box 253" hidden="1">
              <a:extLst>
                <a:ext uri="{63B3BB69-23CF-44E3-9099-C40C66FF867C}">
                  <a14:compatExt spid="_x0000_s76029"/>
                </a:ext>
                <a:ext uri="{FF2B5EF4-FFF2-40B4-BE49-F238E27FC236}">
                  <a16:creationId xmlns:a16="http://schemas.microsoft.com/office/drawing/2014/main" id="{00000000-0008-0000-0200-00006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185</xdr:row>
          <xdr:rowOff>0</xdr:rowOff>
        </xdr:from>
        <xdr:to>
          <xdr:col>2</xdr:col>
          <xdr:colOff>19050</xdr:colOff>
          <xdr:row>186</xdr:row>
          <xdr:rowOff>19050</xdr:rowOff>
        </xdr:to>
        <xdr:sp macro="" textlink="">
          <xdr:nvSpPr>
            <xdr:cNvPr id="76030" name="Check Box 254" hidden="1">
              <a:extLst>
                <a:ext uri="{63B3BB69-23CF-44E3-9099-C40C66FF867C}">
                  <a14:compatExt spid="_x0000_s76030"/>
                </a:ext>
                <a:ext uri="{FF2B5EF4-FFF2-40B4-BE49-F238E27FC236}">
                  <a16:creationId xmlns:a16="http://schemas.microsoft.com/office/drawing/2014/main" id="{00000000-0008-0000-0200-0000D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6" Type="http://schemas.openxmlformats.org/officeDocument/2006/relationships/ctrlProp" Target="../ctrlProps/ctrlProp13.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5" Type="http://schemas.openxmlformats.org/officeDocument/2006/relationships/ctrlProp" Target="../ctrlProps/ctrlProp2.xml"/><Relationship Id="rId90" Type="http://schemas.openxmlformats.org/officeDocument/2006/relationships/ctrlProp" Target="../ctrlProps/ctrlProp87.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85" Type="http://schemas.openxmlformats.org/officeDocument/2006/relationships/ctrlProp" Target="../ctrlProps/ctrlProp82.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91" Type="http://schemas.openxmlformats.org/officeDocument/2006/relationships/ctrlProp" Target="../ctrlProps/ctrlProp88.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omments" Target="../comments1.xml"/><Relationship Id="rId2" Type="http://schemas.openxmlformats.org/officeDocument/2006/relationships/drawing" Target="../drawings/drawing3.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F80"/>
  <sheetViews>
    <sheetView showGridLines="0" view="pageBreakPreview" zoomScale="80" zoomScaleNormal="90" zoomScaleSheetLayoutView="80" workbookViewId="0">
      <selection sqref="A1:E1"/>
    </sheetView>
  </sheetViews>
  <sheetFormatPr defaultRowHeight="13.5"/>
  <cols>
    <col min="1" max="1" width="27.75" style="56" customWidth="1"/>
    <col min="2" max="2" width="12.75" style="57" customWidth="1"/>
    <col min="3" max="3" width="19.875" style="58" customWidth="1"/>
    <col min="4" max="4" width="66.5" style="58" customWidth="1"/>
    <col min="5" max="5" width="66.5" customWidth="1"/>
  </cols>
  <sheetData>
    <row r="1" spans="1:5" ht="30" customHeight="1" thickBot="1">
      <c r="A1" s="703" t="s">
        <v>304</v>
      </c>
      <c r="B1" s="703"/>
      <c r="C1" s="703"/>
      <c r="D1" s="703"/>
      <c r="E1" s="703"/>
    </row>
    <row r="2" spans="1:5" ht="18" thickTop="1">
      <c r="A2" s="704" t="s">
        <v>430</v>
      </c>
      <c r="B2" s="704"/>
      <c r="C2" s="704"/>
      <c r="D2" s="704"/>
      <c r="E2" s="704"/>
    </row>
    <row r="3" spans="1:5" s="49" customFormat="1" ht="8.1" customHeight="1">
      <c r="A3" s="705"/>
      <c r="B3" s="705"/>
      <c r="C3" s="705"/>
      <c r="D3" s="705"/>
    </row>
    <row r="4" spans="1:5" s="51" customFormat="1" ht="27">
      <c r="A4" s="50" t="s">
        <v>305</v>
      </c>
      <c r="B4" s="50" t="s">
        <v>306</v>
      </c>
      <c r="C4" s="199" t="s">
        <v>307</v>
      </c>
      <c r="D4" s="200" t="s">
        <v>308</v>
      </c>
      <c r="E4" s="50" t="s">
        <v>435</v>
      </c>
    </row>
    <row r="5" spans="1:5" ht="18" customHeight="1">
      <c r="A5" s="52" t="s">
        <v>309</v>
      </c>
      <c r="B5" s="197">
        <v>1</v>
      </c>
      <c r="C5" s="197" t="s">
        <v>310</v>
      </c>
      <c r="D5" s="70" t="s">
        <v>311</v>
      </c>
      <c r="E5" s="53" t="s">
        <v>312</v>
      </c>
    </row>
    <row r="6" spans="1:5" ht="75" customHeight="1">
      <c r="A6" s="54" t="s">
        <v>313</v>
      </c>
      <c r="B6" s="53">
        <v>1</v>
      </c>
      <c r="C6" s="198" t="s">
        <v>10</v>
      </c>
      <c r="D6" s="76" t="s">
        <v>431</v>
      </c>
      <c r="E6" s="71" t="s">
        <v>312</v>
      </c>
    </row>
    <row r="7" spans="1:5" ht="105" customHeight="1">
      <c r="A7" s="54" t="s">
        <v>314</v>
      </c>
      <c r="B7" s="53">
        <v>1</v>
      </c>
      <c r="C7" s="198" t="s">
        <v>85</v>
      </c>
      <c r="D7" s="76" t="s">
        <v>432</v>
      </c>
      <c r="E7" s="55" t="s">
        <v>315</v>
      </c>
    </row>
    <row r="8" spans="1:5" ht="60" customHeight="1">
      <c r="A8" s="54" t="s">
        <v>383</v>
      </c>
      <c r="B8" s="53" t="s">
        <v>436</v>
      </c>
      <c r="C8" s="198" t="s">
        <v>11</v>
      </c>
      <c r="D8" s="76" t="s">
        <v>433</v>
      </c>
      <c r="E8" s="55" t="s">
        <v>315</v>
      </c>
    </row>
    <row r="9" spans="1:5" ht="60" customHeight="1">
      <c r="A9" s="54" t="s">
        <v>316</v>
      </c>
      <c r="B9" s="53" t="s">
        <v>436</v>
      </c>
      <c r="C9" s="198" t="s">
        <v>11</v>
      </c>
      <c r="D9" s="76" t="s">
        <v>434</v>
      </c>
      <c r="E9" s="55" t="s">
        <v>315</v>
      </c>
    </row>
    <row r="10" spans="1:5" ht="19.149999999999999" customHeight="1">
      <c r="C10" s="57"/>
      <c r="D10" s="56"/>
      <c r="E10" s="40"/>
    </row>
    <row r="11" spans="1:5" ht="19.149999999999999" customHeight="1">
      <c r="C11" s="57"/>
      <c r="D11" s="56"/>
      <c r="E11" s="40"/>
    </row>
    <row r="12" spans="1:5" ht="19.149999999999999" customHeight="1">
      <c r="C12" s="57"/>
      <c r="D12" s="56"/>
      <c r="E12" s="40"/>
    </row>
    <row r="13" spans="1:5" ht="19.149999999999999" customHeight="1">
      <c r="C13" s="57"/>
      <c r="D13" s="56"/>
      <c r="E13" s="40"/>
    </row>
    <row r="14" spans="1:5" ht="19.149999999999999" customHeight="1">
      <c r="C14" s="57"/>
      <c r="D14" s="56"/>
      <c r="E14" s="40"/>
    </row>
    <row r="15" spans="1:5" ht="19.149999999999999" customHeight="1">
      <c r="C15" s="57"/>
      <c r="D15" s="56"/>
      <c r="E15" s="40"/>
    </row>
    <row r="16" spans="1:5" ht="19.149999999999999" customHeight="1">
      <c r="C16" s="57"/>
      <c r="D16" s="56"/>
      <c r="E16" s="40"/>
    </row>
    <row r="17" spans="1:6" ht="11.45" customHeight="1">
      <c r="A17" s="706" t="s">
        <v>317</v>
      </c>
      <c r="B17" s="706"/>
      <c r="C17" s="706"/>
      <c r="D17" s="706"/>
    </row>
    <row r="18" spans="1:6">
      <c r="A18" s="58" t="s">
        <v>318</v>
      </c>
      <c r="B18" s="59"/>
    </row>
    <row r="19" spans="1:6" s="62" customFormat="1" ht="17.25">
      <c r="A19" s="60" t="s">
        <v>437</v>
      </c>
      <c r="B19" s="61"/>
      <c r="C19" s="60"/>
      <c r="D19" s="60"/>
    </row>
    <row r="20" spans="1:6" s="62" customFormat="1" ht="17.25">
      <c r="A20" s="60" t="s">
        <v>319</v>
      </c>
      <c r="B20" s="61"/>
      <c r="C20" s="60"/>
      <c r="D20" s="60"/>
    </row>
    <row r="21" spans="1:6" s="62" customFormat="1" ht="17.25">
      <c r="A21" s="60" t="s">
        <v>320</v>
      </c>
      <c r="B21" s="61"/>
      <c r="C21" s="60"/>
      <c r="D21" s="60"/>
    </row>
    <row r="22" spans="1:6" s="62" customFormat="1" ht="17.25">
      <c r="A22" s="60" t="s">
        <v>321</v>
      </c>
      <c r="B22" s="61"/>
      <c r="C22" s="60"/>
      <c r="D22" s="60"/>
    </row>
    <row r="23" spans="1:6" s="62" customFormat="1" ht="17.25">
      <c r="A23" s="60" t="s">
        <v>438</v>
      </c>
      <c r="B23" s="61"/>
      <c r="C23" s="60"/>
      <c r="D23" s="60"/>
    </row>
    <row r="24" spans="1:6" s="62" customFormat="1" ht="17.25">
      <c r="A24" s="60" t="s">
        <v>322</v>
      </c>
      <c r="B24" s="61"/>
      <c r="C24" s="60"/>
      <c r="D24" s="60"/>
    </row>
    <row r="25" spans="1:6" ht="14.25" thickBot="1">
      <c r="A25" s="63"/>
      <c r="B25" s="59"/>
    </row>
    <row r="26" spans="1:6" ht="22.15" customHeight="1" thickBot="1">
      <c r="A26" s="58"/>
      <c r="C26" s="72"/>
      <c r="D26" s="73" t="s">
        <v>323</v>
      </c>
      <c r="E26" s="708" t="s">
        <v>324</v>
      </c>
      <c r="F26" s="709"/>
    </row>
    <row r="27" spans="1:6" ht="63.6" customHeight="1">
      <c r="A27" s="58"/>
      <c r="C27" s="702" t="s">
        <v>325</v>
      </c>
      <c r="D27" s="707"/>
      <c r="E27" s="710"/>
      <c r="F27" s="711"/>
    </row>
    <row r="28" spans="1:6" ht="63.6" customHeight="1" thickBot="1">
      <c r="A28" s="58"/>
      <c r="C28" s="702"/>
      <c r="D28" s="707"/>
      <c r="E28" s="712"/>
      <c r="F28" s="713"/>
    </row>
    <row r="29" spans="1:6" ht="63.6" customHeight="1">
      <c r="A29" s="58"/>
      <c r="C29" s="702" t="s">
        <v>326</v>
      </c>
      <c r="D29" s="74"/>
      <c r="E29" s="710"/>
      <c r="F29" s="711"/>
    </row>
    <row r="30" spans="1:6" ht="63.6" customHeight="1" thickBot="1">
      <c r="A30" s="58"/>
      <c r="C30" s="702"/>
      <c r="D30" s="75"/>
      <c r="E30" s="712"/>
      <c r="F30" s="713"/>
    </row>
    <row r="31" spans="1:6">
      <c r="A31" s="58"/>
      <c r="B31" s="59"/>
      <c r="D31" s="59"/>
    </row>
    <row r="32" spans="1:6" ht="14.25">
      <c r="A32" s="58"/>
      <c r="B32" s="59"/>
      <c r="D32" s="59"/>
      <c r="F32" s="64"/>
    </row>
    <row r="33" spans="1:4">
      <c r="A33" s="58"/>
      <c r="B33" s="59"/>
      <c r="D33" s="59"/>
    </row>
    <row r="34" spans="1:4">
      <c r="A34" s="58"/>
      <c r="B34" s="59"/>
    </row>
    <row r="35" spans="1:4">
      <c r="A35" s="58"/>
      <c r="B35" s="59"/>
    </row>
    <row r="36" spans="1:4" ht="14.45" customHeight="1">
      <c r="A36" s="58"/>
      <c r="B36" s="59"/>
    </row>
    <row r="37" spans="1:4" ht="14.45" customHeight="1">
      <c r="A37" s="58"/>
      <c r="B37" s="59"/>
    </row>
    <row r="38" spans="1:4" ht="17.25">
      <c r="A38" s="65"/>
      <c r="B38" s="66"/>
      <c r="C38" s="65"/>
    </row>
    <row r="39" spans="1:4">
      <c r="A39" s="58"/>
      <c r="B39" s="59"/>
    </row>
    <row r="40" spans="1:4">
      <c r="A40" s="58"/>
      <c r="B40" s="59"/>
    </row>
    <row r="41" spans="1:4">
      <c r="A41" s="58"/>
      <c r="B41" s="59"/>
    </row>
    <row r="42" spans="1:4">
      <c r="A42" s="58"/>
      <c r="B42" s="59"/>
    </row>
    <row r="43" spans="1:4">
      <c r="A43" s="58"/>
      <c r="B43" s="59"/>
    </row>
    <row r="63" ht="34.9" customHeight="1"/>
    <row r="64" ht="34.9" customHeight="1"/>
    <row r="68" ht="34.9" customHeight="1"/>
    <row r="69" ht="34.9" customHeight="1"/>
    <row r="71" ht="34.9" customHeight="1"/>
    <row r="72" ht="34.9" customHeight="1"/>
    <row r="74" ht="55.15" customHeight="1"/>
    <row r="75" ht="55.15" customHeight="1"/>
    <row r="79" ht="28.9" customHeight="1"/>
    <row r="80" ht="28.9" customHeight="1"/>
  </sheetData>
  <mergeCells count="10">
    <mergeCell ref="C29:C30"/>
    <mergeCell ref="A1:E1"/>
    <mergeCell ref="A2:E2"/>
    <mergeCell ref="A3:D3"/>
    <mergeCell ref="A17:D17"/>
    <mergeCell ref="C27:C28"/>
    <mergeCell ref="D27:D28"/>
    <mergeCell ref="E26:F26"/>
    <mergeCell ref="E27:F28"/>
    <mergeCell ref="E29:F30"/>
  </mergeCells>
  <phoneticPr fontId="7"/>
  <printOptions horizontalCentered="1" verticalCentered="1"/>
  <pageMargins left="0.70866141732283472" right="0.70866141732283472" top="0.35433070866141736" bottom="0.35433070866141736" header="0.31496062992125984" footer="0.31496062992125984"/>
  <pageSetup paperSize="9" scale="6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141"/>
  <sheetViews>
    <sheetView showGridLines="0" view="pageBreakPreview" zoomScaleNormal="100" zoomScaleSheetLayoutView="100" workbookViewId="0"/>
  </sheetViews>
  <sheetFormatPr defaultRowHeight="20.100000000000001" customHeight="1"/>
  <cols>
    <col min="1" max="1" width="4.75" customWidth="1"/>
    <col min="2" max="2" width="11" customWidth="1"/>
    <col min="3" max="22" width="2.625" customWidth="1"/>
    <col min="23" max="23" width="12.75" customWidth="1"/>
    <col min="24" max="24" width="25" customWidth="1"/>
    <col min="25" max="25" width="22.5" customWidth="1"/>
    <col min="26" max="26" width="20" bestFit="1" customWidth="1"/>
    <col min="27" max="27" width="14.75" bestFit="1" customWidth="1"/>
  </cols>
  <sheetData>
    <row r="1" spans="1:29" ht="20.100000000000001" customHeight="1">
      <c r="A1" s="41" t="s">
        <v>197</v>
      </c>
      <c r="AC1" t="s">
        <v>202</v>
      </c>
    </row>
    <row r="2" spans="1:29" ht="20.100000000000001" customHeight="1">
      <c r="A2" s="42" t="s">
        <v>198</v>
      </c>
    </row>
    <row r="4" spans="1:29" ht="20.100000000000001" customHeight="1">
      <c r="A4" s="201" t="s">
        <v>196</v>
      </c>
      <c r="B4" s="201"/>
      <c r="C4" s="201"/>
      <c r="D4" s="201"/>
      <c r="E4" s="201"/>
      <c r="F4" s="201"/>
      <c r="G4" s="201"/>
      <c r="H4" s="201"/>
      <c r="I4" s="201"/>
      <c r="J4" s="201"/>
      <c r="K4" s="201"/>
      <c r="L4" s="201"/>
      <c r="M4" s="201"/>
      <c r="N4" s="201"/>
      <c r="O4" s="201"/>
      <c r="P4" s="201"/>
      <c r="Q4" s="201"/>
      <c r="R4" s="201"/>
      <c r="S4" s="201"/>
      <c r="T4" s="201"/>
      <c r="U4" s="201"/>
      <c r="V4" s="201"/>
      <c r="W4" s="201"/>
      <c r="X4" s="201"/>
      <c r="Y4" s="201"/>
      <c r="Z4" s="201"/>
      <c r="AA4" s="201"/>
    </row>
    <row r="5" spans="1:29" ht="20.100000000000001" customHeight="1">
      <c r="A5" s="201" t="s">
        <v>243</v>
      </c>
      <c r="B5" s="201"/>
      <c r="C5" s="201"/>
      <c r="D5" s="201"/>
      <c r="E5" s="201"/>
      <c r="F5" s="201"/>
      <c r="G5" s="201"/>
      <c r="H5" s="201"/>
      <c r="I5" s="201"/>
      <c r="J5" s="201"/>
      <c r="K5" s="201"/>
      <c r="L5" s="201"/>
      <c r="M5" s="201"/>
      <c r="N5" s="201"/>
      <c r="O5" s="201"/>
      <c r="P5" s="201"/>
      <c r="Q5" s="201"/>
      <c r="R5" s="201"/>
      <c r="S5" s="201"/>
      <c r="T5" s="201"/>
      <c r="U5" s="201"/>
      <c r="V5" s="201"/>
      <c r="W5" s="201"/>
      <c r="X5" s="201"/>
      <c r="Y5" s="201"/>
      <c r="Z5" s="201"/>
      <c r="AA5" s="201"/>
    </row>
    <row r="6" spans="1:29" ht="20.100000000000001" customHeight="1">
      <c r="A6" s="201" t="s">
        <v>244</v>
      </c>
      <c r="B6" s="201"/>
      <c r="C6" s="201"/>
      <c r="D6" s="201"/>
      <c r="E6" s="201"/>
      <c r="F6" s="201"/>
      <c r="G6" s="201"/>
      <c r="H6" s="201"/>
      <c r="I6" s="201"/>
      <c r="J6" s="201"/>
      <c r="K6" s="201"/>
      <c r="L6" s="201"/>
      <c r="M6" s="201"/>
      <c r="N6" s="201"/>
      <c r="O6" s="201"/>
      <c r="P6" s="201"/>
      <c r="Q6" s="201"/>
      <c r="R6" s="201"/>
      <c r="S6" s="201"/>
      <c r="T6" s="201"/>
      <c r="U6" s="201"/>
      <c r="V6" s="201"/>
      <c r="W6" s="201"/>
      <c r="X6" s="201"/>
      <c r="Y6" s="201"/>
      <c r="Z6" s="201"/>
      <c r="AA6" s="201"/>
    </row>
    <row r="7" spans="1:29" ht="20.100000000000001" customHeight="1">
      <c r="A7" s="201" t="s">
        <v>175</v>
      </c>
      <c r="B7" s="201"/>
      <c r="C7" s="201"/>
      <c r="D7" s="201"/>
      <c r="E7" s="201"/>
      <c r="F7" s="201"/>
      <c r="G7" s="201"/>
      <c r="H7" s="201"/>
      <c r="I7" s="201"/>
      <c r="J7" s="201"/>
      <c r="K7" s="201"/>
      <c r="L7" s="201"/>
      <c r="M7" s="201"/>
      <c r="N7" s="201"/>
      <c r="O7" s="201"/>
      <c r="P7" s="201"/>
      <c r="Q7" s="201"/>
      <c r="R7" s="201"/>
      <c r="S7" s="201"/>
      <c r="T7" s="201"/>
      <c r="U7" s="201"/>
      <c r="V7" s="201"/>
      <c r="W7" s="201"/>
      <c r="X7" s="201"/>
      <c r="Y7" s="201"/>
      <c r="Z7" s="201"/>
      <c r="AA7" s="201"/>
    </row>
    <row r="8" spans="1:29" ht="20.100000000000001" customHeight="1">
      <c r="A8" s="201"/>
      <c r="B8" s="201"/>
      <c r="C8" s="201"/>
      <c r="D8" s="201"/>
      <c r="E8" s="201"/>
      <c r="F8" s="201"/>
      <c r="G8" s="201"/>
      <c r="H8" s="201"/>
      <c r="I8" s="201"/>
      <c r="J8" s="201"/>
      <c r="K8" s="201"/>
      <c r="L8" s="201"/>
      <c r="M8" s="201"/>
      <c r="N8" s="201"/>
      <c r="O8" s="201"/>
      <c r="P8" s="201"/>
      <c r="Q8" s="201"/>
      <c r="R8" s="201"/>
      <c r="S8" s="201"/>
      <c r="T8" s="201"/>
      <c r="U8" s="201"/>
      <c r="V8" s="201"/>
      <c r="W8" s="201"/>
      <c r="X8" s="201"/>
      <c r="Y8" s="201"/>
      <c r="Z8" s="201"/>
      <c r="AA8" s="201"/>
    </row>
    <row r="9" spans="1:29" ht="20.100000000000001" customHeight="1">
      <c r="A9" s="202" t="s">
        <v>245</v>
      </c>
      <c r="B9" s="201"/>
      <c r="C9" s="201"/>
      <c r="D9" s="201"/>
      <c r="E9" s="201"/>
      <c r="F9" s="201"/>
      <c r="G9" s="201"/>
      <c r="H9" s="201"/>
      <c r="I9" s="201"/>
      <c r="J9" s="201"/>
      <c r="K9" s="201"/>
      <c r="L9" s="201"/>
      <c r="M9" s="201"/>
      <c r="N9" s="201"/>
      <c r="O9" s="201"/>
      <c r="P9" s="201"/>
      <c r="Q9" s="201"/>
      <c r="R9" s="201"/>
      <c r="S9" s="201"/>
      <c r="T9" s="201"/>
      <c r="U9" s="201"/>
      <c r="V9" s="201"/>
      <c r="W9" s="201"/>
      <c r="X9" s="201"/>
      <c r="Y9" s="201"/>
      <c r="Z9" s="201"/>
      <c r="AA9" s="201"/>
    </row>
    <row r="10" spans="1:29" ht="20.100000000000001" customHeight="1" thickBot="1">
      <c r="A10" s="201"/>
      <c r="B10" s="201" t="s">
        <v>284</v>
      </c>
      <c r="C10" s="201"/>
      <c r="D10" s="201"/>
      <c r="E10" s="201"/>
      <c r="F10" s="201"/>
      <c r="G10" s="201"/>
      <c r="H10" s="201"/>
      <c r="I10" s="201"/>
      <c r="J10" s="201"/>
      <c r="K10" s="201"/>
      <c r="L10" s="201"/>
      <c r="M10" s="201"/>
      <c r="N10" s="201"/>
      <c r="O10" s="201"/>
      <c r="P10" s="201"/>
      <c r="Q10" s="201"/>
      <c r="R10" s="201"/>
      <c r="S10" s="201"/>
      <c r="T10" s="201"/>
      <c r="U10" s="201"/>
      <c r="V10" s="201"/>
      <c r="W10" s="201"/>
      <c r="X10" s="201"/>
      <c r="Y10" s="201"/>
      <c r="Z10" s="201"/>
      <c r="AA10" s="201"/>
    </row>
    <row r="11" spans="1:29" ht="20.100000000000001" customHeight="1" thickBot="1">
      <c r="A11" s="201"/>
      <c r="B11" s="203" t="s">
        <v>193</v>
      </c>
      <c r="C11" s="762"/>
      <c r="D11" s="763"/>
      <c r="E11" s="763"/>
      <c r="F11" s="763"/>
      <c r="G11" s="763"/>
      <c r="H11" s="763"/>
      <c r="I11" s="763"/>
      <c r="J11" s="763"/>
      <c r="K11" s="763"/>
      <c r="L11" s="764"/>
      <c r="M11" s="201"/>
      <c r="N11" s="201"/>
      <c r="O11" s="201"/>
      <c r="P11" s="201"/>
      <c r="Q11" s="201"/>
      <c r="R11" s="201"/>
      <c r="S11" s="201"/>
      <c r="T11" s="201"/>
      <c r="U11" s="201"/>
      <c r="V11" s="201"/>
      <c r="W11" s="201"/>
      <c r="X11" s="201"/>
      <c r="Y11" s="201"/>
      <c r="Z11" s="201"/>
      <c r="AA11" s="201"/>
    </row>
    <row r="12" spans="1:29" ht="20.100000000000001" customHeight="1">
      <c r="A12" s="201"/>
      <c r="B12" s="201"/>
      <c r="C12" s="201"/>
      <c r="D12" s="201"/>
      <c r="E12" s="201"/>
      <c r="F12" s="201"/>
      <c r="G12" s="201"/>
      <c r="H12" s="201"/>
      <c r="I12" s="201"/>
      <c r="J12" s="201"/>
      <c r="K12" s="201"/>
      <c r="L12" s="201"/>
      <c r="M12" s="201"/>
      <c r="N12" s="201"/>
      <c r="O12" s="201"/>
      <c r="P12" s="201"/>
      <c r="Q12" s="201"/>
      <c r="R12" s="201"/>
      <c r="S12" s="201"/>
      <c r="T12" s="201"/>
      <c r="U12" s="201"/>
      <c r="V12" s="201"/>
      <c r="W12" s="201"/>
      <c r="X12" s="201"/>
      <c r="Y12" s="201"/>
      <c r="Z12" s="201"/>
      <c r="AA12" s="201"/>
    </row>
    <row r="13" spans="1:29" ht="20.100000000000001" customHeight="1">
      <c r="A13" s="202" t="s">
        <v>246</v>
      </c>
      <c r="B13" s="201"/>
      <c r="C13" s="201"/>
      <c r="D13" s="201"/>
      <c r="E13" s="201"/>
      <c r="F13" s="201"/>
      <c r="G13" s="201"/>
      <c r="H13" s="201"/>
      <c r="I13" s="201"/>
      <c r="J13" s="201"/>
      <c r="K13" s="201"/>
      <c r="L13" s="201"/>
      <c r="M13" s="201"/>
      <c r="N13" s="201"/>
      <c r="O13" s="201"/>
      <c r="P13" s="201"/>
      <c r="Q13" s="201"/>
      <c r="R13" s="201"/>
      <c r="S13" s="201"/>
      <c r="T13" s="201"/>
      <c r="U13" s="201"/>
      <c r="V13" s="201"/>
      <c r="W13" s="201"/>
      <c r="X13" s="201"/>
      <c r="Y13" s="201"/>
      <c r="Z13" s="201"/>
      <c r="AA13" s="201"/>
    </row>
    <row r="14" spans="1:29" ht="20.100000000000001" customHeight="1" thickBot="1">
      <c r="A14" s="201"/>
      <c r="B14" s="201" t="s">
        <v>272</v>
      </c>
      <c r="C14" s="201"/>
      <c r="D14" s="201"/>
      <c r="E14" s="201"/>
      <c r="F14" s="201"/>
      <c r="G14" s="201"/>
      <c r="H14" s="201"/>
      <c r="I14" s="201"/>
      <c r="J14" s="201"/>
      <c r="K14" s="201"/>
      <c r="L14" s="201"/>
      <c r="M14" s="201"/>
      <c r="N14" s="201"/>
      <c r="O14" s="201"/>
      <c r="P14" s="201"/>
      <c r="Q14" s="201"/>
      <c r="R14" s="201"/>
      <c r="S14" s="201"/>
      <c r="T14" s="201"/>
      <c r="U14" s="201"/>
      <c r="V14" s="201"/>
      <c r="W14" s="201"/>
      <c r="X14" s="201"/>
      <c r="Y14" s="201"/>
      <c r="Z14" s="201"/>
      <c r="AA14" s="201"/>
    </row>
    <row r="15" spans="1:29" ht="20.100000000000001" customHeight="1">
      <c r="A15" s="201"/>
      <c r="B15" s="204" t="s">
        <v>6</v>
      </c>
      <c r="C15" s="749" t="s">
        <v>9</v>
      </c>
      <c r="D15" s="749"/>
      <c r="E15" s="749"/>
      <c r="F15" s="749"/>
      <c r="G15" s="749"/>
      <c r="H15" s="749"/>
      <c r="I15" s="749"/>
      <c r="J15" s="749"/>
      <c r="K15" s="749"/>
      <c r="L15" s="750"/>
      <c r="M15" s="734"/>
      <c r="N15" s="735"/>
      <c r="O15" s="735"/>
      <c r="P15" s="735"/>
      <c r="Q15" s="735"/>
      <c r="R15" s="735"/>
      <c r="S15" s="735"/>
      <c r="T15" s="735"/>
      <c r="U15" s="735"/>
      <c r="V15" s="735"/>
      <c r="W15" s="736"/>
      <c r="X15" s="737"/>
      <c r="Y15" s="201"/>
      <c r="Z15" s="201"/>
      <c r="AA15" s="201"/>
    </row>
    <row r="16" spans="1:29" ht="20.100000000000001" customHeight="1" thickBot="1">
      <c r="A16" s="201"/>
      <c r="B16" s="205"/>
      <c r="C16" s="749" t="s">
        <v>176</v>
      </c>
      <c r="D16" s="749"/>
      <c r="E16" s="749"/>
      <c r="F16" s="749"/>
      <c r="G16" s="749"/>
      <c r="H16" s="749"/>
      <c r="I16" s="749"/>
      <c r="J16" s="749"/>
      <c r="K16" s="749"/>
      <c r="L16" s="750"/>
      <c r="M16" s="738"/>
      <c r="N16" s="739"/>
      <c r="O16" s="739"/>
      <c r="P16" s="739"/>
      <c r="Q16" s="739"/>
      <c r="R16" s="739"/>
      <c r="S16" s="739"/>
      <c r="T16" s="739"/>
      <c r="U16" s="740"/>
      <c r="V16" s="740"/>
      <c r="W16" s="741"/>
      <c r="X16" s="742"/>
      <c r="Y16" s="201"/>
      <c r="Z16" s="201"/>
      <c r="AA16" s="201"/>
      <c r="AC16" t="s">
        <v>195</v>
      </c>
    </row>
    <row r="17" spans="1:29" ht="20.100000000000001" customHeight="1" thickBot="1">
      <c r="A17" s="201"/>
      <c r="B17" s="204" t="s">
        <v>177</v>
      </c>
      <c r="C17" s="749" t="s">
        <v>8</v>
      </c>
      <c r="D17" s="749"/>
      <c r="E17" s="749"/>
      <c r="F17" s="749"/>
      <c r="G17" s="749"/>
      <c r="H17" s="749"/>
      <c r="I17" s="749"/>
      <c r="J17" s="749"/>
      <c r="K17" s="749"/>
      <c r="L17" s="750"/>
      <c r="M17" s="206"/>
      <c r="N17" s="207"/>
      <c r="O17" s="207"/>
      <c r="P17" s="208" t="s">
        <v>183</v>
      </c>
      <c r="Q17" s="207"/>
      <c r="R17" s="207"/>
      <c r="S17" s="207"/>
      <c r="T17" s="209"/>
      <c r="U17" s="210"/>
      <c r="V17" s="211"/>
      <c r="W17" s="211"/>
      <c r="X17" s="211"/>
      <c r="Y17" s="201"/>
      <c r="Z17" s="201"/>
      <c r="AA17" s="201"/>
      <c r="AC17" t="str">
        <f>CONCATENATE(M17,N17,O17,P17,Q17,R17,S17,T17)</f>
        <v>－</v>
      </c>
    </row>
    <row r="18" spans="1:29" ht="20.100000000000001" customHeight="1">
      <c r="A18" s="201"/>
      <c r="B18" s="212"/>
      <c r="C18" s="749" t="s">
        <v>181</v>
      </c>
      <c r="D18" s="749"/>
      <c r="E18" s="749"/>
      <c r="F18" s="749"/>
      <c r="G18" s="749"/>
      <c r="H18" s="749"/>
      <c r="I18" s="749"/>
      <c r="J18" s="749"/>
      <c r="K18" s="749"/>
      <c r="L18" s="750"/>
      <c r="M18" s="738"/>
      <c r="N18" s="739"/>
      <c r="O18" s="739"/>
      <c r="P18" s="739"/>
      <c r="Q18" s="739"/>
      <c r="R18" s="739"/>
      <c r="S18" s="739"/>
      <c r="T18" s="739"/>
      <c r="U18" s="743"/>
      <c r="V18" s="743"/>
      <c r="W18" s="744"/>
      <c r="X18" s="745"/>
      <c r="Y18" s="201"/>
      <c r="Z18" s="201"/>
      <c r="AA18" s="201"/>
    </row>
    <row r="19" spans="1:29" ht="20.100000000000001" customHeight="1">
      <c r="A19" s="201"/>
      <c r="B19" s="205"/>
      <c r="C19" s="749" t="s">
        <v>182</v>
      </c>
      <c r="D19" s="749"/>
      <c r="E19" s="749"/>
      <c r="F19" s="749"/>
      <c r="G19" s="749"/>
      <c r="H19" s="749"/>
      <c r="I19" s="749"/>
      <c r="J19" s="749"/>
      <c r="K19" s="749"/>
      <c r="L19" s="750"/>
      <c r="M19" s="738"/>
      <c r="N19" s="739"/>
      <c r="O19" s="739"/>
      <c r="P19" s="739"/>
      <c r="Q19" s="739"/>
      <c r="R19" s="739"/>
      <c r="S19" s="739"/>
      <c r="T19" s="739"/>
      <c r="U19" s="739"/>
      <c r="V19" s="739"/>
      <c r="W19" s="746"/>
      <c r="X19" s="747"/>
      <c r="Y19" s="201"/>
      <c r="Z19" s="201"/>
      <c r="AA19" s="201"/>
    </row>
    <row r="20" spans="1:29" ht="20.100000000000001" customHeight="1">
      <c r="A20" s="201"/>
      <c r="B20" s="204" t="s">
        <v>178</v>
      </c>
      <c r="C20" s="749" t="s">
        <v>168</v>
      </c>
      <c r="D20" s="749"/>
      <c r="E20" s="749"/>
      <c r="F20" s="749"/>
      <c r="G20" s="749"/>
      <c r="H20" s="749"/>
      <c r="I20" s="749"/>
      <c r="J20" s="749"/>
      <c r="K20" s="749"/>
      <c r="L20" s="750"/>
      <c r="M20" s="738"/>
      <c r="N20" s="739"/>
      <c r="O20" s="739"/>
      <c r="P20" s="739"/>
      <c r="Q20" s="739"/>
      <c r="R20" s="739"/>
      <c r="S20" s="739"/>
      <c r="T20" s="739"/>
      <c r="U20" s="739"/>
      <c r="V20" s="739"/>
      <c r="W20" s="746"/>
      <c r="X20" s="747"/>
      <c r="Y20" s="201"/>
      <c r="Z20" s="201"/>
      <c r="AA20" s="201"/>
    </row>
    <row r="21" spans="1:29" ht="20.100000000000001" customHeight="1">
      <c r="A21" s="201"/>
      <c r="B21" s="205"/>
      <c r="C21" s="749" t="s">
        <v>169</v>
      </c>
      <c r="D21" s="749"/>
      <c r="E21" s="749"/>
      <c r="F21" s="749"/>
      <c r="G21" s="749"/>
      <c r="H21" s="749"/>
      <c r="I21" s="749"/>
      <c r="J21" s="749"/>
      <c r="K21" s="749"/>
      <c r="L21" s="750"/>
      <c r="M21" s="753"/>
      <c r="N21" s="740"/>
      <c r="O21" s="740"/>
      <c r="P21" s="740"/>
      <c r="Q21" s="740"/>
      <c r="R21" s="740"/>
      <c r="S21" s="740"/>
      <c r="T21" s="740"/>
      <c r="U21" s="740"/>
      <c r="V21" s="740"/>
      <c r="W21" s="741"/>
      <c r="X21" s="742"/>
      <c r="Y21" s="201"/>
      <c r="Z21" s="201"/>
      <c r="AA21" s="201"/>
    </row>
    <row r="22" spans="1:29" ht="20.100000000000001" customHeight="1">
      <c r="A22" s="201"/>
      <c r="B22" s="760" t="s">
        <v>237</v>
      </c>
      <c r="C22" s="749" t="s">
        <v>9</v>
      </c>
      <c r="D22" s="749"/>
      <c r="E22" s="749"/>
      <c r="F22" s="749"/>
      <c r="G22" s="749"/>
      <c r="H22" s="749"/>
      <c r="I22" s="749"/>
      <c r="J22" s="749"/>
      <c r="K22" s="749"/>
      <c r="L22" s="750"/>
      <c r="M22" s="738"/>
      <c r="N22" s="739"/>
      <c r="O22" s="739"/>
      <c r="P22" s="739"/>
      <c r="Q22" s="739"/>
      <c r="R22" s="739"/>
      <c r="S22" s="739"/>
      <c r="T22" s="739"/>
      <c r="U22" s="739"/>
      <c r="V22" s="739"/>
      <c r="W22" s="746"/>
      <c r="X22" s="747"/>
      <c r="Y22" s="201"/>
      <c r="Z22" s="201"/>
      <c r="AA22" s="201"/>
    </row>
    <row r="23" spans="1:29" ht="20.100000000000001" customHeight="1">
      <c r="A23" s="201"/>
      <c r="B23" s="761"/>
      <c r="C23" s="751" t="s">
        <v>234</v>
      </c>
      <c r="D23" s="751"/>
      <c r="E23" s="751"/>
      <c r="F23" s="751"/>
      <c r="G23" s="751"/>
      <c r="H23" s="751"/>
      <c r="I23" s="751"/>
      <c r="J23" s="751"/>
      <c r="K23" s="751"/>
      <c r="L23" s="751"/>
      <c r="M23" s="738"/>
      <c r="N23" s="739"/>
      <c r="O23" s="739"/>
      <c r="P23" s="739"/>
      <c r="Q23" s="739"/>
      <c r="R23" s="739"/>
      <c r="S23" s="739"/>
      <c r="T23" s="739"/>
      <c r="U23" s="739"/>
      <c r="V23" s="739"/>
      <c r="W23" s="746"/>
      <c r="X23" s="747"/>
      <c r="Y23" s="201"/>
      <c r="Z23" s="201"/>
      <c r="AA23" s="201"/>
    </row>
    <row r="24" spans="1:29" ht="20.100000000000001" customHeight="1">
      <c r="A24" s="201"/>
      <c r="B24" s="204" t="s">
        <v>235</v>
      </c>
      <c r="C24" s="749" t="s">
        <v>0</v>
      </c>
      <c r="D24" s="749"/>
      <c r="E24" s="749"/>
      <c r="F24" s="749"/>
      <c r="G24" s="749"/>
      <c r="H24" s="749"/>
      <c r="I24" s="749"/>
      <c r="J24" s="749"/>
      <c r="K24" s="749"/>
      <c r="L24" s="750"/>
      <c r="M24" s="748"/>
      <c r="N24" s="743"/>
      <c r="O24" s="743"/>
      <c r="P24" s="743"/>
      <c r="Q24" s="743"/>
      <c r="R24" s="743"/>
      <c r="S24" s="743"/>
      <c r="T24" s="743"/>
      <c r="U24" s="743"/>
      <c r="V24" s="743"/>
      <c r="W24" s="744"/>
      <c r="X24" s="745"/>
      <c r="Y24" s="201"/>
      <c r="Z24" s="201"/>
      <c r="AA24" s="201"/>
    </row>
    <row r="25" spans="1:29" ht="20.100000000000001" customHeight="1">
      <c r="A25" s="201"/>
      <c r="B25" s="212"/>
      <c r="C25" s="749" t="s">
        <v>1</v>
      </c>
      <c r="D25" s="749"/>
      <c r="E25" s="749"/>
      <c r="F25" s="749"/>
      <c r="G25" s="749"/>
      <c r="H25" s="749"/>
      <c r="I25" s="749"/>
      <c r="J25" s="749"/>
      <c r="K25" s="749"/>
      <c r="L25" s="750"/>
      <c r="M25" s="738"/>
      <c r="N25" s="739"/>
      <c r="O25" s="739"/>
      <c r="P25" s="739"/>
      <c r="Q25" s="739"/>
      <c r="R25" s="739"/>
      <c r="S25" s="739"/>
      <c r="T25" s="739"/>
      <c r="U25" s="739"/>
      <c r="V25" s="739"/>
      <c r="W25" s="746"/>
      <c r="X25" s="747"/>
      <c r="Y25" s="201"/>
      <c r="Z25" s="201"/>
      <c r="AA25" s="201"/>
    </row>
    <row r="26" spans="1:29" ht="20.100000000000001" customHeight="1" thickBot="1">
      <c r="A26" s="201"/>
      <c r="B26" s="213"/>
      <c r="C26" s="749" t="s">
        <v>236</v>
      </c>
      <c r="D26" s="749"/>
      <c r="E26" s="749"/>
      <c r="F26" s="749"/>
      <c r="G26" s="749"/>
      <c r="H26" s="749"/>
      <c r="I26" s="749"/>
      <c r="J26" s="749"/>
      <c r="K26" s="749"/>
      <c r="L26" s="750"/>
      <c r="M26" s="765"/>
      <c r="N26" s="766"/>
      <c r="O26" s="766"/>
      <c r="P26" s="766"/>
      <c r="Q26" s="766"/>
      <c r="R26" s="766"/>
      <c r="S26" s="766"/>
      <c r="T26" s="766"/>
      <c r="U26" s="766"/>
      <c r="V26" s="766"/>
      <c r="W26" s="767"/>
      <c r="X26" s="768"/>
      <c r="Y26" s="201"/>
      <c r="Z26" s="201"/>
      <c r="AA26" s="201"/>
    </row>
    <row r="27" spans="1:29" ht="20.100000000000001" customHeight="1">
      <c r="A27" s="201"/>
      <c r="B27" s="201"/>
      <c r="C27" s="201"/>
      <c r="D27" s="201"/>
      <c r="E27" s="201"/>
      <c r="F27" s="201"/>
      <c r="G27" s="201"/>
      <c r="H27" s="201"/>
      <c r="I27" s="201"/>
      <c r="J27" s="201"/>
      <c r="K27" s="201"/>
      <c r="L27" s="201"/>
      <c r="M27" s="201"/>
      <c r="N27" s="201"/>
      <c r="O27" s="201"/>
      <c r="P27" s="201"/>
      <c r="Q27" s="201"/>
      <c r="R27" s="201"/>
      <c r="S27" s="201"/>
      <c r="T27" s="201"/>
      <c r="U27" s="201"/>
      <c r="V27" s="201"/>
      <c r="W27" s="201"/>
      <c r="X27" s="201"/>
      <c r="Y27" s="201"/>
      <c r="Z27" s="201"/>
      <c r="AA27" s="201"/>
    </row>
    <row r="28" spans="1:29" ht="20.100000000000001" customHeight="1">
      <c r="A28" s="202" t="s">
        <v>192</v>
      </c>
      <c r="B28" s="201"/>
      <c r="C28" s="201"/>
      <c r="D28" s="201"/>
      <c r="E28" s="201"/>
      <c r="F28" s="201"/>
      <c r="G28" s="201"/>
      <c r="H28" s="201"/>
      <c r="I28" s="201"/>
      <c r="J28" s="201"/>
      <c r="K28" s="201"/>
      <c r="L28" s="201"/>
      <c r="M28" s="201"/>
      <c r="N28" s="201"/>
      <c r="O28" s="201"/>
      <c r="P28" s="201"/>
      <c r="Q28" s="201"/>
      <c r="R28" s="201"/>
      <c r="S28" s="201"/>
      <c r="T28" s="201"/>
      <c r="U28" s="201"/>
      <c r="V28" s="201"/>
      <c r="W28" s="201"/>
      <c r="X28" s="201"/>
      <c r="Y28" s="201"/>
      <c r="Z28" s="201"/>
      <c r="AA28" s="201"/>
    </row>
    <row r="29" spans="1:29" ht="20.100000000000001" customHeight="1">
      <c r="A29" s="201"/>
      <c r="B29" s="201" t="s">
        <v>271</v>
      </c>
      <c r="C29" s="201"/>
      <c r="D29" s="201"/>
      <c r="E29" s="201"/>
      <c r="F29" s="201"/>
      <c r="G29" s="201"/>
      <c r="H29" s="201"/>
      <c r="I29" s="201"/>
      <c r="J29" s="201"/>
      <c r="K29" s="201"/>
      <c r="L29" s="201"/>
      <c r="M29" s="201"/>
      <c r="N29" s="201"/>
      <c r="O29" s="201"/>
      <c r="P29" s="201"/>
      <c r="Q29" s="201"/>
      <c r="R29" s="201"/>
      <c r="S29" s="201"/>
      <c r="T29" s="201"/>
      <c r="U29" s="201"/>
      <c r="V29" s="201"/>
      <c r="W29" s="201"/>
      <c r="X29" s="214"/>
      <c r="Y29" s="201"/>
      <c r="Z29" s="201"/>
      <c r="AA29" s="201"/>
    </row>
    <row r="30" spans="1:29" ht="29.25" customHeight="1">
      <c r="A30" s="201"/>
      <c r="B30" s="215" t="s">
        <v>203</v>
      </c>
      <c r="C30" s="752" t="s">
        <v>440</v>
      </c>
      <c r="D30" s="752"/>
      <c r="E30" s="752"/>
      <c r="F30" s="752"/>
      <c r="G30" s="752"/>
      <c r="H30" s="752"/>
      <c r="I30" s="752"/>
      <c r="J30" s="752"/>
      <c r="K30" s="752"/>
      <c r="L30" s="752"/>
      <c r="M30" s="752"/>
      <c r="N30" s="752"/>
      <c r="O30" s="752"/>
      <c r="P30" s="752"/>
      <c r="Q30" s="752"/>
      <c r="R30" s="752"/>
      <c r="S30" s="752"/>
      <c r="T30" s="752"/>
      <c r="U30" s="752"/>
      <c r="V30" s="752"/>
      <c r="W30" s="752"/>
      <c r="X30" s="752"/>
      <c r="Y30" s="752"/>
      <c r="Z30" s="752"/>
      <c r="AA30" s="752"/>
    </row>
    <row r="31" spans="1:29" ht="27" customHeight="1">
      <c r="A31" s="201"/>
      <c r="B31" s="714" t="s">
        <v>179</v>
      </c>
      <c r="C31" s="723" t="s">
        <v>180</v>
      </c>
      <c r="D31" s="723"/>
      <c r="E31" s="723"/>
      <c r="F31" s="723"/>
      <c r="G31" s="723"/>
      <c r="H31" s="723"/>
      <c r="I31" s="723"/>
      <c r="J31" s="723"/>
      <c r="K31" s="723"/>
      <c r="L31" s="724"/>
      <c r="M31" s="729" t="s">
        <v>184</v>
      </c>
      <c r="N31" s="723"/>
      <c r="O31" s="723"/>
      <c r="P31" s="723"/>
      <c r="Q31" s="724"/>
      <c r="R31" s="716" t="s">
        <v>286</v>
      </c>
      <c r="S31" s="717"/>
      <c r="T31" s="717"/>
      <c r="U31" s="717"/>
      <c r="V31" s="717"/>
      <c r="W31" s="718"/>
      <c r="X31" s="714" t="s">
        <v>185</v>
      </c>
      <c r="Y31" s="714" t="s">
        <v>186</v>
      </c>
      <c r="Z31" s="756" t="s">
        <v>189</v>
      </c>
      <c r="AA31" s="756" t="s">
        <v>191</v>
      </c>
    </row>
    <row r="32" spans="1:29" ht="27" customHeight="1" thickBot="1">
      <c r="A32" s="201"/>
      <c r="B32" s="722"/>
      <c r="C32" s="725"/>
      <c r="D32" s="725"/>
      <c r="E32" s="725"/>
      <c r="F32" s="725"/>
      <c r="G32" s="725"/>
      <c r="H32" s="725"/>
      <c r="I32" s="725"/>
      <c r="J32" s="725"/>
      <c r="K32" s="725"/>
      <c r="L32" s="726"/>
      <c r="M32" s="730"/>
      <c r="N32" s="725"/>
      <c r="O32" s="725"/>
      <c r="P32" s="725"/>
      <c r="Q32" s="726"/>
      <c r="R32" s="727" t="s">
        <v>289</v>
      </c>
      <c r="S32" s="728"/>
      <c r="T32" s="728"/>
      <c r="U32" s="728"/>
      <c r="V32" s="728"/>
      <c r="W32" s="216" t="s">
        <v>290</v>
      </c>
      <c r="X32" s="715"/>
      <c r="Y32" s="715"/>
      <c r="Z32" s="757"/>
      <c r="AA32" s="757"/>
    </row>
    <row r="33" spans="1:27" ht="37.5" customHeight="1">
      <c r="A33" s="201"/>
      <c r="B33" s="203">
        <v>1</v>
      </c>
      <c r="C33" s="217"/>
      <c r="D33" s="218"/>
      <c r="E33" s="218"/>
      <c r="F33" s="218"/>
      <c r="G33" s="218"/>
      <c r="H33" s="218"/>
      <c r="I33" s="218"/>
      <c r="J33" s="218"/>
      <c r="K33" s="218"/>
      <c r="L33" s="219"/>
      <c r="M33" s="755"/>
      <c r="N33" s="755"/>
      <c r="O33" s="755"/>
      <c r="P33" s="755"/>
      <c r="Q33" s="755"/>
      <c r="R33" s="755"/>
      <c r="S33" s="755"/>
      <c r="T33" s="755"/>
      <c r="U33" s="755"/>
      <c r="V33" s="755"/>
      <c r="W33" s="220"/>
      <c r="X33" s="221"/>
      <c r="Y33" s="221"/>
      <c r="Z33" s="222"/>
      <c r="AA33" s="223"/>
    </row>
    <row r="34" spans="1:27" ht="37.5" customHeight="1">
      <c r="A34" s="201"/>
      <c r="B34" s="203">
        <f>B33+1</f>
        <v>2</v>
      </c>
      <c r="C34" s="224"/>
      <c r="D34" s="225"/>
      <c r="E34" s="225"/>
      <c r="F34" s="225"/>
      <c r="G34" s="225"/>
      <c r="H34" s="225"/>
      <c r="I34" s="225"/>
      <c r="J34" s="225"/>
      <c r="K34" s="225"/>
      <c r="L34" s="226"/>
      <c r="M34" s="754"/>
      <c r="N34" s="754"/>
      <c r="O34" s="754"/>
      <c r="P34" s="754"/>
      <c r="Q34" s="754"/>
      <c r="R34" s="754"/>
      <c r="S34" s="754"/>
      <c r="T34" s="754"/>
      <c r="U34" s="754"/>
      <c r="V34" s="754"/>
      <c r="W34" s="227"/>
      <c r="X34" s="228"/>
      <c r="Y34" s="228"/>
      <c r="Z34" s="229"/>
      <c r="AA34" s="230"/>
    </row>
    <row r="35" spans="1:27" ht="37.5" customHeight="1">
      <c r="A35" s="201"/>
      <c r="B35" s="203">
        <f t="shared" ref="B35:B71" si="0">B34+1</f>
        <v>3</v>
      </c>
      <c r="C35" s="224"/>
      <c r="D35" s="225"/>
      <c r="E35" s="225"/>
      <c r="F35" s="225"/>
      <c r="G35" s="225"/>
      <c r="H35" s="225"/>
      <c r="I35" s="225"/>
      <c r="J35" s="225"/>
      <c r="K35" s="225"/>
      <c r="L35" s="226"/>
      <c r="M35" s="754"/>
      <c r="N35" s="754"/>
      <c r="O35" s="754"/>
      <c r="P35" s="754"/>
      <c r="Q35" s="754"/>
      <c r="R35" s="754"/>
      <c r="S35" s="754"/>
      <c r="T35" s="754"/>
      <c r="U35" s="754"/>
      <c r="V35" s="754"/>
      <c r="W35" s="227"/>
      <c r="X35" s="228"/>
      <c r="Y35" s="228"/>
      <c r="Z35" s="229"/>
      <c r="AA35" s="230"/>
    </row>
    <row r="36" spans="1:27" ht="37.5" customHeight="1">
      <c r="A36" s="201"/>
      <c r="B36" s="203">
        <f t="shared" si="0"/>
        <v>4</v>
      </c>
      <c r="C36" s="224"/>
      <c r="D36" s="225"/>
      <c r="E36" s="225"/>
      <c r="F36" s="225"/>
      <c r="G36" s="225"/>
      <c r="H36" s="225"/>
      <c r="I36" s="225"/>
      <c r="J36" s="225"/>
      <c r="K36" s="225"/>
      <c r="L36" s="226"/>
      <c r="M36" s="754"/>
      <c r="N36" s="754"/>
      <c r="O36" s="754"/>
      <c r="P36" s="754"/>
      <c r="Q36" s="754"/>
      <c r="R36" s="754"/>
      <c r="S36" s="754"/>
      <c r="T36" s="754"/>
      <c r="U36" s="754"/>
      <c r="V36" s="754"/>
      <c r="W36" s="227"/>
      <c r="X36" s="228"/>
      <c r="Y36" s="228"/>
      <c r="Z36" s="229"/>
      <c r="AA36" s="230"/>
    </row>
    <row r="37" spans="1:27" ht="37.5" customHeight="1">
      <c r="A37" s="201"/>
      <c r="B37" s="203">
        <f t="shared" si="0"/>
        <v>5</v>
      </c>
      <c r="C37" s="224"/>
      <c r="D37" s="225"/>
      <c r="E37" s="225"/>
      <c r="F37" s="225"/>
      <c r="G37" s="225"/>
      <c r="H37" s="225"/>
      <c r="I37" s="225"/>
      <c r="J37" s="225"/>
      <c r="K37" s="225"/>
      <c r="L37" s="226"/>
      <c r="M37" s="754"/>
      <c r="N37" s="754"/>
      <c r="O37" s="754"/>
      <c r="P37" s="754"/>
      <c r="Q37" s="754"/>
      <c r="R37" s="754"/>
      <c r="S37" s="754"/>
      <c r="T37" s="754"/>
      <c r="U37" s="754"/>
      <c r="V37" s="754"/>
      <c r="W37" s="227"/>
      <c r="X37" s="228"/>
      <c r="Y37" s="228"/>
      <c r="Z37" s="229"/>
      <c r="AA37" s="230"/>
    </row>
    <row r="38" spans="1:27" ht="37.5" customHeight="1">
      <c r="A38" s="201"/>
      <c r="B38" s="203">
        <f t="shared" si="0"/>
        <v>6</v>
      </c>
      <c r="C38" s="224"/>
      <c r="D38" s="225"/>
      <c r="E38" s="225"/>
      <c r="F38" s="225"/>
      <c r="G38" s="225"/>
      <c r="H38" s="225"/>
      <c r="I38" s="225"/>
      <c r="J38" s="225"/>
      <c r="K38" s="225"/>
      <c r="L38" s="226"/>
      <c r="M38" s="754"/>
      <c r="N38" s="754"/>
      <c r="O38" s="754"/>
      <c r="P38" s="754"/>
      <c r="Q38" s="754"/>
      <c r="R38" s="731"/>
      <c r="S38" s="732"/>
      <c r="T38" s="732"/>
      <c r="U38" s="732"/>
      <c r="V38" s="733"/>
      <c r="W38" s="227"/>
      <c r="X38" s="228"/>
      <c r="Y38" s="228"/>
      <c r="Z38" s="229"/>
      <c r="AA38" s="230"/>
    </row>
    <row r="39" spans="1:27" ht="37.5" customHeight="1">
      <c r="A39" s="201"/>
      <c r="B39" s="203">
        <f t="shared" si="0"/>
        <v>7</v>
      </c>
      <c r="C39" s="224"/>
      <c r="D39" s="225"/>
      <c r="E39" s="225"/>
      <c r="F39" s="225"/>
      <c r="G39" s="225"/>
      <c r="H39" s="225"/>
      <c r="I39" s="225"/>
      <c r="J39" s="225"/>
      <c r="K39" s="225"/>
      <c r="L39" s="226"/>
      <c r="M39" s="754"/>
      <c r="N39" s="754"/>
      <c r="O39" s="754"/>
      <c r="P39" s="754"/>
      <c r="Q39" s="754"/>
      <c r="R39" s="731"/>
      <c r="S39" s="732"/>
      <c r="T39" s="732"/>
      <c r="U39" s="732"/>
      <c r="V39" s="733"/>
      <c r="W39" s="227"/>
      <c r="X39" s="228"/>
      <c r="Y39" s="228"/>
      <c r="Z39" s="229"/>
      <c r="AA39" s="230"/>
    </row>
    <row r="40" spans="1:27" ht="37.5" customHeight="1">
      <c r="A40" s="201"/>
      <c r="B40" s="203">
        <f t="shared" si="0"/>
        <v>8</v>
      </c>
      <c r="C40" s="224"/>
      <c r="D40" s="225"/>
      <c r="E40" s="225"/>
      <c r="F40" s="225"/>
      <c r="G40" s="225"/>
      <c r="H40" s="225"/>
      <c r="I40" s="225"/>
      <c r="J40" s="225"/>
      <c r="K40" s="225"/>
      <c r="L40" s="226"/>
      <c r="M40" s="754"/>
      <c r="N40" s="754"/>
      <c r="O40" s="754"/>
      <c r="P40" s="754"/>
      <c r="Q40" s="754"/>
      <c r="R40" s="731"/>
      <c r="S40" s="732"/>
      <c r="T40" s="732"/>
      <c r="U40" s="732"/>
      <c r="V40" s="733"/>
      <c r="W40" s="227"/>
      <c r="X40" s="228"/>
      <c r="Y40" s="228"/>
      <c r="Z40" s="229"/>
      <c r="AA40" s="230"/>
    </row>
    <row r="41" spans="1:27" ht="37.5" customHeight="1">
      <c r="A41" s="201"/>
      <c r="B41" s="203">
        <f t="shared" si="0"/>
        <v>9</v>
      </c>
      <c r="C41" s="224"/>
      <c r="D41" s="225"/>
      <c r="E41" s="225"/>
      <c r="F41" s="225"/>
      <c r="G41" s="225"/>
      <c r="H41" s="225"/>
      <c r="I41" s="225"/>
      <c r="J41" s="225"/>
      <c r="K41" s="225"/>
      <c r="L41" s="226"/>
      <c r="M41" s="754"/>
      <c r="N41" s="754"/>
      <c r="O41" s="754"/>
      <c r="P41" s="754"/>
      <c r="Q41" s="754"/>
      <c r="R41" s="731"/>
      <c r="S41" s="732"/>
      <c r="T41" s="732"/>
      <c r="U41" s="732"/>
      <c r="V41" s="733"/>
      <c r="W41" s="227"/>
      <c r="X41" s="228"/>
      <c r="Y41" s="228"/>
      <c r="Z41" s="229"/>
      <c r="AA41" s="230"/>
    </row>
    <row r="42" spans="1:27" ht="37.5" customHeight="1">
      <c r="A42" s="201"/>
      <c r="B42" s="203">
        <f t="shared" si="0"/>
        <v>10</v>
      </c>
      <c r="C42" s="224"/>
      <c r="D42" s="225"/>
      <c r="E42" s="225"/>
      <c r="F42" s="225"/>
      <c r="G42" s="225"/>
      <c r="H42" s="225"/>
      <c r="I42" s="225"/>
      <c r="J42" s="225"/>
      <c r="K42" s="225"/>
      <c r="L42" s="226"/>
      <c r="M42" s="754"/>
      <c r="N42" s="754"/>
      <c r="O42" s="754"/>
      <c r="P42" s="754"/>
      <c r="Q42" s="754"/>
      <c r="R42" s="731"/>
      <c r="S42" s="732"/>
      <c r="T42" s="732"/>
      <c r="U42" s="732"/>
      <c r="V42" s="733"/>
      <c r="W42" s="227"/>
      <c r="X42" s="228"/>
      <c r="Y42" s="228"/>
      <c r="Z42" s="229"/>
      <c r="AA42" s="230"/>
    </row>
    <row r="43" spans="1:27" ht="37.5" customHeight="1">
      <c r="A43" s="201"/>
      <c r="B43" s="203">
        <f t="shared" si="0"/>
        <v>11</v>
      </c>
      <c r="C43" s="224"/>
      <c r="D43" s="225"/>
      <c r="E43" s="225"/>
      <c r="F43" s="225"/>
      <c r="G43" s="225"/>
      <c r="H43" s="225"/>
      <c r="I43" s="225"/>
      <c r="J43" s="225"/>
      <c r="K43" s="225"/>
      <c r="L43" s="226"/>
      <c r="M43" s="754"/>
      <c r="N43" s="754"/>
      <c r="O43" s="754"/>
      <c r="P43" s="754"/>
      <c r="Q43" s="754"/>
      <c r="R43" s="731"/>
      <c r="S43" s="732"/>
      <c r="T43" s="732"/>
      <c r="U43" s="732"/>
      <c r="V43" s="733"/>
      <c r="W43" s="227"/>
      <c r="X43" s="228"/>
      <c r="Y43" s="228"/>
      <c r="Z43" s="229"/>
      <c r="AA43" s="230"/>
    </row>
    <row r="44" spans="1:27" ht="37.5" customHeight="1">
      <c r="A44" s="201"/>
      <c r="B44" s="203">
        <f t="shared" si="0"/>
        <v>12</v>
      </c>
      <c r="C44" s="224"/>
      <c r="D44" s="225"/>
      <c r="E44" s="225"/>
      <c r="F44" s="225"/>
      <c r="G44" s="225"/>
      <c r="H44" s="225"/>
      <c r="I44" s="225"/>
      <c r="J44" s="225"/>
      <c r="K44" s="225"/>
      <c r="L44" s="226"/>
      <c r="M44" s="754"/>
      <c r="N44" s="754"/>
      <c r="O44" s="754"/>
      <c r="P44" s="754"/>
      <c r="Q44" s="754"/>
      <c r="R44" s="731"/>
      <c r="S44" s="732"/>
      <c r="T44" s="732"/>
      <c r="U44" s="732"/>
      <c r="V44" s="733"/>
      <c r="W44" s="227"/>
      <c r="X44" s="228"/>
      <c r="Y44" s="228"/>
      <c r="Z44" s="229"/>
      <c r="AA44" s="230"/>
    </row>
    <row r="45" spans="1:27" ht="37.5" customHeight="1">
      <c r="A45" s="201"/>
      <c r="B45" s="203">
        <f t="shared" si="0"/>
        <v>13</v>
      </c>
      <c r="C45" s="224"/>
      <c r="D45" s="225"/>
      <c r="E45" s="225"/>
      <c r="F45" s="225"/>
      <c r="G45" s="225"/>
      <c r="H45" s="225"/>
      <c r="I45" s="225"/>
      <c r="J45" s="225"/>
      <c r="K45" s="225"/>
      <c r="L45" s="226"/>
      <c r="M45" s="754"/>
      <c r="N45" s="754"/>
      <c r="O45" s="754"/>
      <c r="P45" s="754"/>
      <c r="Q45" s="754"/>
      <c r="R45" s="731"/>
      <c r="S45" s="732"/>
      <c r="T45" s="732"/>
      <c r="U45" s="732"/>
      <c r="V45" s="733"/>
      <c r="W45" s="227"/>
      <c r="X45" s="228"/>
      <c r="Y45" s="228"/>
      <c r="Z45" s="229"/>
      <c r="AA45" s="230"/>
    </row>
    <row r="46" spans="1:27" ht="37.5" customHeight="1">
      <c r="A46" s="201"/>
      <c r="B46" s="203">
        <f t="shared" si="0"/>
        <v>14</v>
      </c>
      <c r="C46" s="224"/>
      <c r="D46" s="225"/>
      <c r="E46" s="225"/>
      <c r="F46" s="225"/>
      <c r="G46" s="225"/>
      <c r="H46" s="225"/>
      <c r="I46" s="225"/>
      <c r="J46" s="225"/>
      <c r="K46" s="225"/>
      <c r="L46" s="226"/>
      <c r="M46" s="754"/>
      <c r="N46" s="754"/>
      <c r="O46" s="754"/>
      <c r="P46" s="754"/>
      <c r="Q46" s="754"/>
      <c r="R46" s="731"/>
      <c r="S46" s="732"/>
      <c r="T46" s="732"/>
      <c r="U46" s="732"/>
      <c r="V46" s="733"/>
      <c r="W46" s="227"/>
      <c r="X46" s="228"/>
      <c r="Y46" s="228"/>
      <c r="Z46" s="229"/>
      <c r="AA46" s="230"/>
    </row>
    <row r="47" spans="1:27" ht="37.5" customHeight="1">
      <c r="A47" s="201"/>
      <c r="B47" s="203">
        <f t="shared" si="0"/>
        <v>15</v>
      </c>
      <c r="C47" s="224"/>
      <c r="D47" s="225"/>
      <c r="E47" s="225"/>
      <c r="F47" s="225"/>
      <c r="G47" s="225"/>
      <c r="H47" s="225"/>
      <c r="I47" s="225"/>
      <c r="J47" s="225"/>
      <c r="K47" s="225"/>
      <c r="L47" s="226"/>
      <c r="M47" s="754"/>
      <c r="N47" s="754"/>
      <c r="O47" s="754"/>
      <c r="P47" s="754"/>
      <c r="Q47" s="754"/>
      <c r="R47" s="731"/>
      <c r="S47" s="732"/>
      <c r="T47" s="732"/>
      <c r="U47" s="732"/>
      <c r="V47" s="733"/>
      <c r="W47" s="227"/>
      <c r="X47" s="228"/>
      <c r="Y47" s="228"/>
      <c r="Z47" s="229"/>
      <c r="AA47" s="230"/>
    </row>
    <row r="48" spans="1:27" ht="37.5" customHeight="1">
      <c r="A48" s="201"/>
      <c r="B48" s="203">
        <f t="shared" si="0"/>
        <v>16</v>
      </c>
      <c r="C48" s="224"/>
      <c r="D48" s="225"/>
      <c r="E48" s="225"/>
      <c r="F48" s="225"/>
      <c r="G48" s="225"/>
      <c r="H48" s="225"/>
      <c r="I48" s="225"/>
      <c r="J48" s="225"/>
      <c r="K48" s="225"/>
      <c r="L48" s="226"/>
      <c r="M48" s="754"/>
      <c r="N48" s="754"/>
      <c r="O48" s="754"/>
      <c r="P48" s="754"/>
      <c r="Q48" s="754"/>
      <c r="R48" s="731"/>
      <c r="S48" s="732"/>
      <c r="T48" s="732"/>
      <c r="U48" s="732"/>
      <c r="V48" s="733"/>
      <c r="W48" s="227"/>
      <c r="X48" s="228"/>
      <c r="Y48" s="228"/>
      <c r="Z48" s="229"/>
      <c r="AA48" s="230"/>
    </row>
    <row r="49" spans="1:27" ht="37.5" customHeight="1">
      <c r="A49" s="201"/>
      <c r="B49" s="203">
        <f t="shared" si="0"/>
        <v>17</v>
      </c>
      <c r="C49" s="224"/>
      <c r="D49" s="225"/>
      <c r="E49" s="225"/>
      <c r="F49" s="225"/>
      <c r="G49" s="225"/>
      <c r="H49" s="225"/>
      <c r="I49" s="225"/>
      <c r="J49" s="225"/>
      <c r="K49" s="225"/>
      <c r="L49" s="226"/>
      <c r="M49" s="754"/>
      <c r="N49" s="754"/>
      <c r="O49" s="754"/>
      <c r="P49" s="754"/>
      <c r="Q49" s="754"/>
      <c r="R49" s="731"/>
      <c r="S49" s="732"/>
      <c r="T49" s="732"/>
      <c r="U49" s="732"/>
      <c r="V49" s="733"/>
      <c r="W49" s="227"/>
      <c r="X49" s="228"/>
      <c r="Y49" s="228"/>
      <c r="Z49" s="229"/>
      <c r="AA49" s="230"/>
    </row>
    <row r="50" spans="1:27" ht="37.5" customHeight="1">
      <c r="A50" s="201"/>
      <c r="B50" s="203">
        <f t="shared" si="0"/>
        <v>18</v>
      </c>
      <c r="C50" s="224"/>
      <c r="D50" s="225"/>
      <c r="E50" s="225"/>
      <c r="F50" s="225"/>
      <c r="G50" s="225"/>
      <c r="H50" s="225"/>
      <c r="I50" s="225"/>
      <c r="J50" s="225"/>
      <c r="K50" s="225"/>
      <c r="L50" s="226"/>
      <c r="M50" s="754"/>
      <c r="N50" s="754"/>
      <c r="O50" s="754"/>
      <c r="P50" s="754"/>
      <c r="Q50" s="754"/>
      <c r="R50" s="731"/>
      <c r="S50" s="732"/>
      <c r="T50" s="732"/>
      <c r="U50" s="732"/>
      <c r="V50" s="733"/>
      <c r="W50" s="227"/>
      <c r="X50" s="228"/>
      <c r="Y50" s="228"/>
      <c r="Z50" s="229"/>
      <c r="AA50" s="230"/>
    </row>
    <row r="51" spans="1:27" ht="37.5" customHeight="1">
      <c r="A51" s="201"/>
      <c r="B51" s="203">
        <f t="shared" si="0"/>
        <v>19</v>
      </c>
      <c r="C51" s="224"/>
      <c r="D51" s="225"/>
      <c r="E51" s="225"/>
      <c r="F51" s="225"/>
      <c r="G51" s="225"/>
      <c r="H51" s="225"/>
      <c r="I51" s="225"/>
      <c r="J51" s="225"/>
      <c r="K51" s="225"/>
      <c r="L51" s="226"/>
      <c r="M51" s="754"/>
      <c r="N51" s="754"/>
      <c r="O51" s="754"/>
      <c r="P51" s="754"/>
      <c r="Q51" s="754"/>
      <c r="R51" s="731"/>
      <c r="S51" s="732"/>
      <c r="T51" s="732"/>
      <c r="U51" s="732"/>
      <c r="V51" s="733"/>
      <c r="W51" s="227"/>
      <c r="X51" s="228"/>
      <c r="Y51" s="228"/>
      <c r="Z51" s="229"/>
      <c r="AA51" s="230"/>
    </row>
    <row r="52" spans="1:27" ht="37.5" customHeight="1">
      <c r="A52" s="201"/>
      <c r="B52" s="203">
        <f t="shared" si="0"/>
        <v>20</v>
      </c>
      <c r="C52" s="224"/>
      <c r="D52" s="225"/>
      <c r="E52" s="225"/>
      <c r="F52" s="225"/>
      <c r="G52" s="225"/>
      <c r="H52" s="225"/>
      <c r="I52" s="225"/>
      <c r="J52" s="225"/>
      <c r="K52" s="225"/>
      <c r="L52" s="226"/>
      <c r="M52" s="754"/>
      <c r="N52" s="754"/>
      <c r="O52" s="754"/>
      <c r="P52" s="754"/>
      <c r="Q52" s="754"/>
      <c r="R52" s="731"/>
      <c r="S52" s="732"/>
      <c r="T52" s="732"/>
      <c r="U52" s="732"/>
      <c r="V52" s="733"/>
      <c r="W52" s="227"/>
      <c r="X52" s="228"/>
      <c r="Y52" s="228"/>
      <c r="Z52" s="229"/>
      <c r="AA52" s="230"/>
    </row>
    <row r="53" spans="1:27" ht="37.5" customHeight="1">
      <c r="A53" s="201"/>
      <c r="B53" s="203">
        <f t="shared" si="0"/>
        <v>21</v>
      </c>
      <c r="C53" s="224"/>
      <c r="D53" s="225"/>
      <c r="E53" s="225"/>
      <c r="F53" s="225"/>
      <c r="G53" s="225"/>
      <c r="H53" s="225"/>
      <c r="I53" s="225"/>
      <c r="J53" s="225"/>
      <c r="K53" s="225"/>
      <c r="L53" s="226"/>
      <c r="M53" s="754"/>
      <c r="N53" s="754"/>
      <c r="O53" s="754"/>
      <c r="P53" s="754"/>
      <c r="Q53" s="754"/>
      <c r="R53" s="731"/>
      <c r="S53" s="732"/>
      <c r="T53" s="732"/>
      <c r="U53" s="732"/>
      <c r="V53" s="733"/>
      <c r="W53" s="227"/>
      <c r="X53" s="228"/>
      <c r="Y53" s="228"/>
      <c r="Z53" s="229"/>
      <c r="AA53" s="230"/>
    </row>
    <row r="54" spans="1:27" ht="37.5" customHeight="1">
      <c r="A54" s="201"/>
      <c r="B54" s="203">
        <f t="shared" si="0"/>
        <v>22</v>
      </c>
      <c r="C54" s="224"/>
      <c r="D54" s="225"/>
      <c r="E54" s="225"/>
      <c r="F54" s="225"/>
      <c r="G54" s="225"/>
      <c r="H54" s="225"/>
      <c r="I54" s="225"/>
      <c r="J54" s="225"/>
      <c r="K54" s="225"/>
      <c r="L54" s="226"/>
      <c r="M54" s="754"/>
      <c r="N54" s="754"/>
      <c r="O54" s="754"/>
      <c r="P54" s="754"/>
      <c r="Q54" s="754"/>
      <c r="R54" s="731"/>
      <c r="S54" s="732"/>
      <c r="T54" s="732"/>
      <c r="U54" s="732"/>
      <c r="V54" s="733"/>
      <c r="W54" s="227"/>
      <c r="X54" s="228"/>
      <c r="Y54" s="228"/>
      <c r="Z54" s="229"/>
      <c r="AA54" s="230"/>
    </row>
    <row r="55" spans="1:27" ht="37.5" customHeight="1">
      <c r="A55" s="201"/>
      <c r="B55" s="203">
        <f t="shared" si="0"/>
        <v>23</v>
      </c>
      <c r="C55" s="224"/>
      <c r="D55" s="225"/>
      <c r="E55" s="225"/>
      <c r="F55" s="225"/>
      <c r="G55" s="225"/>
      <c r="H55" s="225"/>
      <c r="I55" s="225"/>
      <c r="J55" s="225"/>
      <c r="K55" s="225"/>
      <c r="L55" s="226"/>
      <c r="M55" s="754"/>
      <c r="N55" s="754"/>
      <c r="O55" s="754"/>
      <c r="P55" s="754"/>
      <c r="Q55" s="754"/>
      <c r="R55" s="731"/>
      <c r="S55" s="732"/>
      <c r="T55" s="732"/>
      <c r="U55" s="732"/>
      <c r="V55" s="733"/>
      <c r="W55" s="227"/>
      <c r="X55" s="228"/>
      <c r="Y55" s="228"/>
      <c r="Z55" s="229"/>
      <c r="AA55" s="230"/>
    </row>
    <row r="56" spans="1:27" ht="37.5" customHeight="1">
      <c r="A56" s="201"/>
      <c r="B56" s="203">
        <f t="shared" si="0"/>
        <v>24</v>
      </c>
      <c r="C56" s="224"/>
      <c r="D56" s="225"/>
      <c r="E56" s="225"/>
      <c r="F56" s="225"/>
      <c r="G56" s="225"/>
      <c r="H56" s="225"/>
      <c r="I56" s="225"/>
      <c r="J56" s="225"/>
      <c r="K56" s="225"/>
      <c r="L56" s="226"/>
      <c r="M56" s="754"/>
      <c r="N56" s="754"/>
      <c r="O56" s="754"/>
      <c r="P56" s="754"/>
      <c r="Q56" s="754"/>
      <c r="R56" s="731"/>
      <c r="S56" s="732"/>
      <c r="T56" s="732"/>
      <c r="U56" s="732"/>
      <c r="V56" s="733"/>
      <c r="W56" s="227"/>
      <c r="X56" s="228"/>
      <c r="Y56" s="228"/>
      <c r="Z56" s="229"/>
      <c r="AA56" s="230"/>
    </row>
    <row r="57" spans="1:27" ht="37.5" customHeight="1">
      <c r="A57" s="201"/>
      <c r="B57" s="203">
        <f t="shared" si="0"/>
        <v>25</v>
      </c>
      <c r="C57" s="224"/>
      <c r="D57" s="225"/>
      <c r="E57" s="225"/>
      <c r="F57" s="225"/>
      <c r="G57" s="225"/>
      <c r="H57" s="225"/>
      <c r="I57" s="225"/>
      <c r="J57" s="225"/>
      <c r="K57" s="225"/>
      <c r="L57" s="226"/>
      <c r="M57" s="754"/>
      <c r="N57" s="754"/>
      <c r="O57" s="754"/>
      <c r="P57" s="754"/>
      <c r="Q57" s="754"/>
      <c r="R57" s="731"/>
      <c r="S57" s="732"/>
      <c r="T57" s="732"/>
      <c r="U57" s="732"/>
      <c r="V57" s="733"/>
      <c r="W57" s="227"/>
      <c r="X57" s="228"/>
      <c r="Y57" s="228"/>
      <c r="Z57" s="229"/>
      <c r="AA57" s="230"/>
    </row>
    <row r="58" spans="1:27" ht="37.5" customHeight="1">
      <c r="A58" s="201"/>
      <c r="B58" s="203">
        <f t="shared" si="0"/>
        <v>26</v>
      </c>
      <c r="C58" s="224"/>
      <c r="D58" s="225"/>
      <c r="E58" s="225"/>
      <c r="F58" s="225"/>
      <c r="G58" s="225"/>
      <c r="H58" s="225"/>
      <c r="I58" s="225"/>
      <c r="J58" s="225"/>
      <c r="K58" s="225"/>
      <c r="L58" s="226"/>
      <c r="M58" s="754"/>
      <c r="N58" s="754"/>
      <c r="O58" s="754"/>
      <c r="P58" s="754"/>
      <c r="Q58" s="754"/>
      <c r="R58" s="731"/>
      <c r="S58" s="732"/>
      <c r="T58" s="732"/>
      <c r="U58" s="732"/>
      <c r="V58" s="733"/>
      <c r="W58" s="227"/>
      <c r="X58" s="228"/>
      <c r="Y58" s="228"/>
      <c r="Z58" s="229"/>
      <c r="AA58" s="230"/>
    </row>
    <row r="59" spans="1:27" ht="37.5" customHeight="1">
      <c r="A59" s="201"/>
      <c r="B59" s="203">
        <f t="shared" si="0"/>
        <v>27</v>
      </c>
      <c r="C59" s="224"/>
      <c r="D59" s="225"/>
      <c r="E59" s="225"/>
      <c r="F59" s="225"/>
      <c r="G59" s="225"/>
      <c r="H59" s="225"/>
      <c r="I59" s="225"/>
      <c r="J59" s="225"/>
      <c r="K59" s="225"/>
      <c r="L59" s="226"/>
      <c r="M59" s="754"/>
      <c r="N59" s="754"/>
      <c r="O59" s="754"/>
      <c r="P59" s="754"/>
      <c r="Q59" s="754"/>
      <c r="R59" s="731"/>
      <c r="S59" s="732"/>
      <c r="T59" s="732"/>
      <c r="U59" s="732"/>
      <c r="V59" s="733"/>
      <c r="W59" s="227"/>
      <c r="X59" s="228"/>
      <c r="Y59" s="228"/>
      <c r="Z59" s="229"/>
      <c r="AA59" s="230"/>
    </row>
    <row r="60" spans="1:27" ht="37.5" customHeight="1">
      <c r="A60" s="201"/>
      <c r="B60" s="203">
        <f t="shared" si="0"/>
        <v>28</v>
      </c>
      <c r="C60" s="224"/>
      <c r="D60" s="225"/>
      <c r="E60" s="225"/>
      <c r="F60" s="225"/>
      <c r="G60" s="225"/>
      <c r="H60" s="225"/>
      <c r="I60" s="225"/>
      <c r="J60" s="225"/>
      <c r="K60" s="225"/>
      <c r="L60" s="226"/>
      <c r="M60" s="754"/>
      <c r="N60" s="754"/>
      <c r="O60" s="754"/>
      <c r="P60" s="754"/>
      <c r="Q60" s="754"/>
      <c r="R60" s="731"/>
      <c r="S60" s="732"/>
      <c r="T60" s="732"/>
      <c r="U60" s="732"/>
      <c r="V60" s="733"/>
      <c r="W60" s="227"/>
      <c r="X60" s="228"/>
      <c r="Y60" s="228"/>
      <c r="Z60" s="229"/>
      <c r="AA60" s="230"/>
    </row>
    <row r="61" spans="1:27" ht="37.5" customHeight="1">
      <c r="A61" s="201"/>
      <c r="B61" s="203">
        <f t="shared" si="0"/>
        <v>29</v>
      </c>
      <c r="C61" s="224"/>
      <c r="D61" s="225"/>
      <c r="E61" s="225"/>
      <c r="F61" s="225"/>
      <c r="G61" s="225"/>
      <c r="H61" s="225"/>
      <c r="I61" s="225"/>
      <c r="J61" s="225"/>
      <c r="K61" s="225"/>
      <c r="L61" s="226"/>
      <c r="M61" s="754"/>
      <c r="N61" s="754"/>
      <c r="O61" s="754"/>
      <c r="P61" s="754"/>
      <c r="Q61" s="754"/>
      <c r="R61" s="731"/>
      <c r="S61" s="732"/>
      <c r="T61" s="732"/>
      <c r="U61" s="732"/>
      <c r="V61" s="733"/>
      <c r="W61" s="227"/>
      <c r="X61" s="228"/>
      <c r="Y61" s="228"/>
      <c r="Z61" s="229"/>
      <c r="AA61" s="230"/>
    </row>
    <row r="62" spans="1:27" ht="37.5" customHeight="1">
      <c r="A62" s="201"/>
      <c r="B62" s="203">
        <f t="shared" si="0"/>
        <v>30</v>
      </c>
      <c r="C62" s="224"/>
      <c r="D62" s="225"/>
      <c r="E62" s="225"/>
      <c r="F62" s="225"/>
      <c r="G62" s="225"/>
      <c r="H62" s="225"/>
      <c r="I62" s="225"/>
      <c r="J62" s="225"/>
      <c r="K62" s="225"/>
      <c r="L62" s="226"/>
      <c r="M62" s="754"/>
      <c r="N62" s="754"/>
      <c r="O62" s="754"/>
      <c r="P62" s="754"/>
      <c r="Q62" s="754"/>
      <c r="R62" s="731"/>
      <c r="S62" s="732"/>
      <c r="T62" s="732"/>
      <c r="U62" s="732"/>
      <c r="V62" s="733"/>
      <c r="W62" s="227"/>
      <c r="X62" s="228"/>
      <c r="Y62" s="228"/>
      <c r="Z62" s="229"/>
      <c r="AA62" s="230"/>
    </row>
    <row r="63" spans="1:27" ht="37.5" customHeight="1">
      <c r="A63" s="201"/>
      <c r="B63" s="203">
        <f t="shared" si="0"/>
        <v>31</v>
      </c>
      <c r="C63" s="224"/>
      <c r="D63" s="225"/>
      <c r="E63" s="225"/>
      <c r="F63" s="225"/>
      <c r="G63" s="225"/>
      <c r="H63" s="225"/>
      <c r="I63" s="225"/>
      <c r="J63" s="225"/>
      <c r="K63" s="225"/>
      <c r="L63" s="226"/>
      <c r="M63" s="754"/>
      <c r="N63" s="754"/>
      <c r="O63" s="754"/>
      <c r="P63" s="754"/>
      <c r="Q63" s="754"/>
      <c r="R63" s="731"/>
      <c r="S63" s="732"/>
      <c r="T63" s="732"/>
      <c r="U63" s="732"/>
      <c r="V63" s="733"/>
      <c r="W63" s="227"/>
      <c r="X63" s="228"/>
      <c r="Y63" s="228"/>
      <c r="Z63" s="229"/>
      <c r="AA63" s="230"/>
    </row>
    <row r="64" spans="1:27" ht="37.5" customHeight="1">
      <c r="A64" s="201"/>
      <c r="B64" s="203">
        <f t="shared" si="0"/>
        <v>32</v>
      </c>
      <c r="C64" s="224"/>
      <c r="D64" s="225"/>
      <c r="E64" s="225"/>
      <c r="F64" s="225"/>
      <c r="G64" s="225"/>
      <c r="H64" s="225"/>
      <c r="I64" s="225"/>
      <c r="J64" s="225"/>
      <c r="K64" s="225"/>
      <c r="L64" s="226"/>
      <c r="M64" s="754"/>
      <c r="N64" s="754"/>
      <c r="O64" s="754"/>
      <c r="P64" s="754"/>
      <c r="Q64" s="754"/>
      <c r="R64" s="731"/>
      <c r="S64" s="732"/>
      <c r="T64" s="732"/>
      <c r="U64" s="732"/>
      <c r="V64" s="733"/>
      <c r="W64" s="227"/>
      <c r="X64" s="228"/>
      <c r="Y64" s="228"/>
      <c r="Z64" s="229"/>
      <c r="AA64" s="230"/>
    </row>
    <row r="65" spans="1:27" ht="37.5" customHeight="1">
      <c r="A65" s="201"/>
      <c r="B65" s="203">
        <f t="shared" si="0"/>
        <v>33</v>
      </c>
      <c r="C65" s="224"/>
      <c r="D65" s="225"/>
      <c r="E65" s="225"/>
      <c r="F65" s="225"/>
      <c r="G65" s="225"/>
      <c r="H65" s="225"/>
      <c r="I65" s="225"/>
      <c r="J65" s="225"/>
      <c r="K65" s="225"/>
      <c r="L65" s="226"/>
      <c r="M65" s="754"/>
      <c r="N65" s="754"/>
      <c r="O65" s="754"/>
      <c r="P65" s="754"/>
      <c r="Q65" s="754"/>
      <c r="R65" s="731"/>
      <c r="S65" s="732"/>
      <c r="T65" s="732"/>
      <c r="U65" s="732"/>
      <c r="V65" s="733"/>
      <c r="W65" s="227"/>
      <c r="X65" s="228"/>
      <c r="Y65" s="228"/>
      <c r="Z65" s="229"/>
      <c r="AA65" s="230"/>
    </row>
    <row r="66" spans="1:27" ht="37.5" customHeight="1">
      <c r="A66" s="201"/>
      <c r="B66" s="203">
        <f t="shared" si="0"/>
        <v>34</v>
      </c>
      <c r="C66" s="224"/>
      <c r="D66" s="225"/>
      <c r="E66" s="225"/>
      <c r="F66" s="225"/>
      <c r="G66" s="225"/>
      <c r="H66" s="225"/>
      <c r="I66" s="225"/>
      <c r="J66" s="225"/>
      <c r="K66" s="225"/>
      <c r="L66" s="226"/>
      <c r="M66" s="754"/>
      <c r="N66" s="754"/>
      <c r="O66" s="754"/>
      <c r="P66" s="754"/>
      <c r="Q66" s="754"/>
      <c r="R66" s="731"/>
      <c r="S66" s="732"/>
      <c r="T66" s="732"/>
      <c r="U66" s="732"/>
      <c r="V66" s="733"/>
      <c r="W66" s="227"/>
      <c r="X66" s="228"/>
      <c r="Y66" s="228"/>
      <c r="Z66" s="229"/>
      <c r="AA66" s="230"/>
    </row>
    <row r="67" spans="1:27" ht="37.5" customHeight="1">
      <c r="A67" s="201"/>
      <c r="B67" s="203">
        <f t="shared" si="0"/>
        <v>35</v>
      </c>
      <c r="C67" s="224"/>
      <c r="D67" s="225"/>
      <c r="E67" s="225"/>
      <c r="F67" s="225"/>
      <c r="G67" s="225"/>
      <c r="H67" s="225"/>
      <c r="I67" s="225"/>
      <c r="J67" s="225"/>
      <c r="K67" s="225"/>
      <c r="L67" s="226"/>
      <c r="M67" s="754"/>
      <c r="N67" s="754"/>
      <c r="O67" s="754"/>
      <c r="P67" s="754"/>
      <c r="Q67" s="754"/>
      <c r="R67" s="731"/>
      <c r="S67" s="732"/>
      <c r="T67" s="732"/>
      <c r="U67" s="732"/>
      <c r="V67" s="733"/>
      <c r="W67" s="227"/>
      <c r="X67" s="228"/>
      <c r="Y67" s="228"/>
      <c r="Z67" s="229"/>
      <c r="AA67" s="230"/>
    </row>
    <row r="68" spans="1:27" ht="37.5" customHeight="1">
      <c r="A68" s="201"/>
      <c r="B68" s="203">
        <f t="shared" si="0"/>
        <v>36</v>
      </c>
      <c r="C68" s="224"/>
      <c r="D68" s="225"/>
      <c r="E68" s="225"/>
      <c r="F68" s="225"/>
      <c r="G68" s="225"/>
      <c r="H68" s="225"/>
      <c r="I68" s="225"/>
      <c r="J68" s="225"/>
      <c r="K68" s="225"/>
      <c r="L68" s="226"/>
      <c r="M68" s="754"/>
      <c r="N68" s="754"/>
      <c r="O68" s="754"/>
      <c r="P68" s="754"/>
      <c r="Q68" s="754"/>
      <c r="R68" s="731"/>
      <c r="S68" s="732"/>
      <c r="T68" s="732"/>
      <c r="U68" s="732"/>
      <c r="V68" s="733"/>
      <c r="W68" s="227"/>
      <c r="X68" s="228"/>
      <c r="Y68" s="228"/>
      <c r="Z68" s="229"/>
      <c r="AA68" s="230"/>
    </row>
    <row r="69" spans="1:27" ht="37.5" customHeight="1">
      <c r="A69" s="201"/>
      <c r="B69" s="203">
        <f t="shared" si="0"/>
        <v>37</v>
      </c>
      <c r="C69" s="224"/>
      <c r="D69" s="225"/>
      <c r="E69" s="225"/>
      <c r="F69" s="225"/>
      <c r="G69" s="225"/>
      <c r="H69" s="225"/>
      <c r="I69" s="225"/>
      <c r="J69" s="225"/>
      <c r="K69" s="225"/>
      <c r="L69" s="226"/>
      <c r="M69" s="754"/>
      <c r="N69" s="754"/>
      <c r="O69" s="754"/>
      <c r="P69" s="754"/>
      <c r="Q69" s="754"/>
      <c r="R69" s="731"/>
      <c r="S69" s="732"/>
      <c r="T69" s="732"/>
      <c r="U69" s="732"/>
      <c r="V69" s="733"/>
      <c r="W69" s="227"/>
      <c r="X69" s="228"/>
      <c r="Y69" s="228"/>
      <c r="Z69" s="229"/>
      <c r="AA69" s="230"/>
    </row>
    <row r="70" spans="1:27" ht="37.5" customHeight="1">
      <c r="A70" s="201"/>
      <c r="B70" s="203">
        <f t="shared" si="0"/>
        <v>38</v>
      </c>
      <c r="C70" s="224"/>
      <c r="D70" s="225"/>
      <c r="E70" s="225"/>
      <c r="F70" s="225"/>
      <c r="G70" s="225"/>
      <c r="H70" s="225"/>
      <c r="I70" s="225"/>
      <c r="J70" s="225"/>
      <c r="K70" s="225"/>
      <c r="L70" s="226"/>
      <c r="M70" s="754"/>
      <c r="N70" s="754"/>
      <c r="O70" s="754"/>
      <c r="P70" s="754"/>
      <c r="Q70" s="754"/>
      <c r="R70" s="731"/>
      <c r="S70" s="732"/>
      <c r="T70" s="732"/>
      <c r="U70" s="732"/>
      <c r="V70" s="733"/>
      <c r="W70" s="227"/>
      <c r="X70" s="228"/>
      <c r="Y70" s="228"/>
      <c r="Z70" s="229"/>
      <c r="AA70" s="230"/>
    </row>
    <row r="71" spans="1:27" ht="37.5" customHeight="1">
      <c r="A71" s="201"/>
      <c r="B71" s="203">
        <f t="shared" si="0"/>
        <v>39</v>
      </c>
      <c r="C71" s="224"/>
      <c r="D71" s="225"/>
      <c r="E71" s="225"/>
      <c r="F71" s="225"/>
      <c r="G71" s="225"/>
      <c r="H71" s="225"/>
      <c r="I71" s="225"/>
      <c r="J71" s="225"/>
      <c r="K71" s="225"/>
      <c r="L71" s="226"/>
      <c r="M71" s="754"/>
      <c r="N71" s="754"/>
      <c r="O71" s="754"/>
      <c r="P71" s="754"/>
      <c r="Q71" s="754"/>
      <c r="R71" s="731"/>
      <c r="S71" s="732"/>
      <c r="T71" s="732"/>
      <c r="U71" s="732"/>
      <c r="V71" s="733"/>
      <c r="W71" s="227"/>
      <c r="X71" s="228"/>
      <c r="Y71" s="228"/>
      <c r="Z71" s="229"/>
      <c r="AA71" s="230"/>
    </row>
    <row r="72" spans="1:27" ht="37.5" customHeight="1">
      <c r="A72" s="201"/>
      <c r="B72" s="203">
        <f t="shared" ref="B72:B98" si="1">B71+1</f>
        <v>40</v>
      </c>
      <c r="C72" s="224"/>
      <c r="D72" s="225"/>
      <c r="E72" s="225"/>
      <c r="F72" s="225"/>
      <c r="G72" s="225"/>
      <c r="H72" s="225"/>
      <c r="I72" s="225"/>
      <c r="J72" s="225"/>
      <c r="K72" s="225"/>
      <c r="L72" s="226"/>
      <c r="M72" s="754"/>
      <c r="N72" s="754"/>
      <c r="O72" s="754"/>
      <c r="P72" s="754"/>
      <c r="Q72" s="754"/>
      <c r="R72" s="731"/>
      <c r="S72" s="732"/>
      <c r="T72" s="732"/>
      <c r="U72" s="732"/>
      <c r="V72" s="733"/>
      <c r="W72" s="227"/>
      <c r="X72" s="228"/>
      <c r="Y72" s="228"/>
      <c r="Z72" s="229"/>
      <c r="AA72" s="230"/>
    </row>
    <row r="73" spans="1:27" ht="37.5" customHeight="1">
      <c r="A73" s="201"/>
      <c r="B73" s="203">
        <f t="shared" si="1"/>
        <v>41</v>
      </c>
      <c r="C73" s="224"/>
      <c r="D73" s="225"/>
      <c r="E73" s="225"/>
      <c r="F73" s="225"/>
      <c r="G73" s="225"/>
      <c r="H73" s="225"/>
      <c r="I73" s="225"/>
      <c r="J73" s="225"/>
      <c r="K73" s="225"/>
      <c r="L73" s="226"/>
      <c r="M73" s="754"/>
      <c r="N73" s="754"/>
      <c r="O73" s="754"/>
      <c r="P73" s="754"/>
      <c r="Q73" s="754"/>
      <c r="R73" s="731"/>
      <c r="S73" s="732"/>
      <c r="T73" s="732"/>
      <c r="U73" s="732"/>
      <c r="V73" s="733"/>
      <c r="W73" s="227"/>
      <c r="X73" s="228"/>
      <c r="Y73" s="228"/>
      <c r="Z73" s="229"/>
      <c r="AA73" s="230"/>
    </row>
    <row r="74" spans="1:27" ht="37.5" customHeight="1">
      <c r="A74" s="201"/>
      <c r="B74" s="203">
        <f t="shared" si="1"/>
        <v>42</v>
      </c>
      <c r="C74" s="224"/>
      <c r="D74" s="225"/>
      <c r="E74" s="225"/>
      <c r="F74" s="225"/>
      <c r="G74" s="225"/>
      <c r="H74" s="225"/>
      <c r="I74" s="225"/>
      <c r="J74" s="225"/>
      <c r="K74" s="225"/>
      <c r="L74" s="226"/>
      <c r="M74" s="754"/>
      <c r="N74" s="754"/>
      <c r="O74" s="754"/>
      <c r="P74" s="754"/>
      <c r="Q74" s="754"/>
      <c r="R74" s="731"/>
      <c r="S74" s="732"/>
      <c r="T74" s="732"/>
      <c r="U74" s="732"/>
      <c r="V74" s="733"/>
      <c r="W74" s="227"/>
      <c r="X74" s="228"/>
      <c r="Y74" s="228"/>
      <c r="Z74" s="229"/>
      <c r="AA74" s="230"/>
    </row>
    <row r="75" spans="1:27" ht="37.5" customHeight="1">
      <c r="A75" s="201"/>
      <c r="B75" s="203">
        <f t="shared" si="1"/>
        <v>43</v>
      </c>
      <c r="C75" s="224"/>
      <c r="D75" s="225"/>
      <c r="E75" s="225"/>
      <c r="F75" s="225"/>
      <c r="G75" s="225"/>
      <c r="H75" s="225"/>
      <c r="I75" s="225"/>
      <c r="J75" s="225"/>
      <c r="K75" s="225"/>
      <c r="L75" s="226"/>
      <c r="M75" s="754"/>
      <c r="N75" s="754"/>
      <c r="O75" s="754"/>
      <c r="P75" s="754"/>
      <c r="Q75" s="754"/>
      <c r="R75" s="731"/>
      <c r="S75" s="732"/>
      <c r="T75" s="732"/>
      <c r="U75" s="732"/>
      <c r="V75" s="733"/>
      <c r="W75" s="227"/>
      <c r="X75" s="228"/>
      <c r="Y75" s="228"/>
      <c r="Z75" s="229"/>
      <c r="AA75" s="230"/>
    </row>
    <row r="76" spans="1:27" ht="37.5" customHeight="1">
      <c r="A76" s="201"/>
      <c r="B76" s="203">
        <f t="shared" si="1"/>
        <v>44</v>
      </c>
      <c r="C76" s="224"/>
      <c r="D76" s="225"/>
      <c r="E76" s="225"/>
      <c r="F76" s="225"/>
      <c r="G76" s="225"/>
      <c r="H76" s="225"/>
      <c r="I76" s="225"/>
      <c r="J76" s="225"/>
      <c r="K76" s="225"/>
      <c r="L76" s="226"/>
      <c r="M76" s="754"/>
      <c r="N76" s="754"/>
      <c r="O76" s="754"/>
      <c r="P76" s="754"/>
      <c r="Q76" s="754"/>
      <c r="R76" s="731"/>
      <c r="S76" s="732"/>
      <c r="T76" s="732"/>
      <c r="U76" s="732"/>
      <c r="V76" s="733"/>
      <c r="W76" s="227"/>
      <c r="X76" s="228"/>
      <c r="Y76" s="228"/>
      <c r="Z76" s="229"/>
      <c r="AA76" s="230"/>
    </row>
    <row r="77" spans="1:27" ht="37.5" customHeight="1">
      <c r="A77" s="201"/>
      <c r="B77" s="203">
        <f t="shared" si="1"/>
        <v>45</v>
      </c>
      <c r="C77" s="224"/>
      <c r="D77" s="225"/>
      <c r="E77" s="225"/>
      <c r="F77" s="225"/>
      <c r="G77" s="225"/>
      <c r="H77" s="225"/>
      <c r="I77" s="225"/>
      <c r="J77" s="225"/>
      <c r="K77" s="225"/>
      <c r="L77" s="226"/>
      <c r="M77" s="754"/>
      <c r="N77" s="754"/>
      <c r="O77" s="754"/>
      <c r="P77" s="754"/>
      <c r="Q77" s="754"/>
      <c r="R77" s="731"/>
      <c r="S77" s="732"/>
      <c r="T77" s="732"/>
      <c r="U77" s="732"/>
      <c r="V77" s="733"/>
      <c r="W77" s="227"/>
      <c r="X77" s="228"/>
      <c r="Y77" s="228"/>
      <c r="Z77" s="229"/>
      <c r="AA77" s="230"/>
    </row>
    <row r="78" spans="1:27" ht="37.5" customHeight="1">
      <c r="A78" s="201"/>
      <c r="B78" s="203">
        <f t="shared" si="1"/>
        <v>46</v>
      </c>
      <c r="C78" s="224"/>
      <c r="D78" s="225"/>
      <c r="E78" s="225"/>
      <c r="F78" s="225"/>
      <c r="G78" s="225"/>
      <c r="H78" s="225"/>
      <c r="I78" s="225"/>
      <c r="J78" s="225"/>
      <c r="K78" s="225"/>
      <c r="L78" s="226"/>
      <c r="M78" s="754"/>
      <c r="N78" s="754"/>
      <c r="O78" s="754"/>
      <c r="P78" s="754"/>
      <c r="Q78" s="754"/>
      <c r="R78" s="731"/>
      <c r="S78" s="732"/>
      <c r="T78" s="732"/>
      <c r="U78" s="732"/>
      <c r="V78" s="733"/>
      <c r="W78" s="227"/>
      <c r="X78" s="228"/>
      <c r="Y78" s="228"/>
      <c r="Z78" s="229"/>
      <c r="AA78" s="230"/>
    </row>
    <row r="79" spans="1:27" ht="37.5" customHeight="1">
      <c r="A79" s="201"/>
      <c r="B79" s="203">
        <f t="shared" si="1"/>
        <v>47</v>
      </c>
      <c r="C79" s="224"/>
      <c r="D79" s="225"/>
      <c r="E79" s="225"/>
      <c r="F79" s="225"/>
      <c r="G79" s="225"/>
      <c r="H79" s="225"/>
      <c r="I79" s="225"/>
      <c r="J79" s="225"/>
      <c r="K79" s="225"/>
      <c r="L79" s="226"/>
      <c r="M79" s="754"/>
      <c r="N79" s="754"/>
      <c r="O79" s="754"/>
      <c r="P79" s="754"/>
      <c r="Q79" s="754"/>
      <c r="R79" s="731"/>
      <c r="S79" s="732"/>
      <c r="T79" s="732"/>
      <c r="U79" s="732"/>
      <c r="V79" s="733"/>
      <c r="W79" s="227"/>
      <c r="X79" s="228"/>
      <c r="Y79" s="228"/>
      <c r="Z79" s="229"/>
      <c r="AA79" s="230"/>
    </row>
    <row r="80" spans="1:27" ht="37.5" customHeight="1">
      <c r="A80" s="201"/>
      <c r="B80" s="203">
        <f t="shared" si="1"/>
        <v>48</v>
      </c>
      <c r="C80" s="224"/>
      <c r="D80" s="225"/>
      <c r="E80" s="225"/>
      <c r="F80" s="225"/>
      <c r="G80" s="225"/>
      <c r="H80" s="225"/>
      <c r="I80" s="225"/>
      <c r="J80" s="225"/>
      <c r="K80" s="225"/>
      <c r="L80" s="226"/>
      <c r="M80" s="754"/>
      <c r="N80" s="754"/>
      <c r="O80" s="754"/>
      <c r="P80" s="754"/>
      <c r="Q80" s="754"/>
      <c r="R80" s="731"/>
      <c r="S80" s="732"/>
      <c r="T80" s="732"/>
      <c r="U80" s="732"/>
      <c r="V80" s="733"/>
      <c r="W80" s="227"/>
      <c r="X80" s="228"/>
      <c r="Y80" s="228"/>
      <c r="Z80" s="229"/>
      <c r="AA80" s="230"/>
    </row>
    <row r="81" spans="1:27" ht="37.5" customHeight="1">
      <c r="A81" s="201"/>
      <c r="B81" s="203">
        <f t="shared" si="1"/>
        <v>49</v>
      </c>
      <c r="C81" s="224"/>
      <c r="D81" s="225"/>
      <c r="E81" s="225"/>
      <c r="F81" s="225"/>
      <c r="G81" s="225"/>
      <c r="H81" s="225"/>
      <c r="I81" s="225"/>
      <c r="J81" s="225"/>
      <c r="K81" s="225"/>
      <c r="L81" s="226"/>
      <c r="M81" s="754"/>
      <c r="N81" s="754"/>
      <c r="O81" s="754"/>
      <c r="P81" s="754"/>
      <c r="Q81" s="754"/>
      <c r="R81" s="731"/>
      <c r="S81" s="732"/>
      <c r="T81" s="732"/>
      <c r="U81" s="732"/>
      <c r="V81" s="733"/>
      <c r="W81" s="227"/>
      <c r="X81" s="228"/>
      <c r="Y81" s="228"/>
      <c r="Z81" s="229"/>
      <c r="AA81" s="230"/>
    </row>
    <row r="82" spans="1:27" ht="37.5" customHeight="1">
      <c r="A82" s="201"/>
      <c r="B82" s="203">
        <f t="shared" si="1"/>
        <v>50</v>
      </c>
      <c r="C82" s="224"/>
      <c r="D82" s="225"/>
      <c r="E82" s="225"/>
      <c r="F82" s="225"/>
      <c r="G82" s="225"/>
      <c r="H82" s="225"/>
      <c r="I82" s="225"/>
      <c r="J82" s="225"/>
      <c r="K82" s="225"/>
      <c r="L82" s="226"/>
      <c r="M82" s="754"/>
      <c r="N82" s="754"/>
      <c r="O82" s="754"/>
      <c r="P82" s="754"/>
      <c r="Q82" s="754"/>
      <c r="R82" s="731"/>
      <c r="S82" s="732"/>
      <c r="T82" s="732"/>
      <c r="U82" s="732"/>
      <c r="V82" s="733"/>
      <c r="W82" s="227"/>
      <c r="X82" s="228"/>
      <c r="Y82" s="228"/>
      <c r="Z82" s="229"/>
      <c r="AA82" s="230"/>
    </row>
    <row r="83" spans="1:27" ht="37.5" customHeight="1">
      <c r="A83" s="201"/>
      <c r="B83" s="203">
        <f t="shared" si="1"/>
        <v>51</v>
      </c>
      <c r="C83" s="224"/>
      <c r="D83" s="225"/>
      <c r="E83" s="225"/>
      <c r="F83" s="225"/>
      <c r="G83" s="225"/>
      <c r="H83" s="225"/>
      <c r="I83" s="225"/>
      <c r="J83" s="225"/>
      <c r="K83" s="225"/>
      <c r="L83" s="226"/>
      <c r="M83" s="754"/>
      <c r="N83" s="754"/>
      <c r="O83" s="754"/>
      <c r="P83" s="754"/>
      <c r="Q83" s="754"/>
      <c r="R83" s="731"/>
      <c r="S83" s="732"/>
      <c r="T83" s="732"/>
      <c r="U83" s="732"/>
      <c r="V83" s="733"/>
      <c r="W83" s="227"/>
      <c r="X83" s="228"/>
      <c r="Y83" s="228"/>
      <c r="Z83" s="229"/>
      <c r="AA83" s="230"/>
    </row>
    <row r="84" spans="1:27" ht="37.5" customHeight="1">
      <c r="A84" s="201"/>
      <c r="B84" s="203">
        <f t="shared" si="1"/>
        <v>52</v>
      </c>
      <c r="C84" s="224"/>
      <c r="D84" s="225"/>
      <c r="E84" s="225"/>
      <c r="F84" s="225"/>
      <c r="G84" s="225"/>
      <c r="H84" s="225"/>
      <c r="I84" s="225"/>
      <c r="J84" s="225"/>
      <c r="K84" s="225"/>
      <c r="L84" s="226"/>
      <c r="M84" s="754"/>
      <c r="N84" s="754"/>
      <c r="O84" s="754"/>
      <c r="P84" s="754"/>
      <c r="Q84" s="754"/>
      <c r="R84" s="731"/>
      <c r="S84" s="732"/>
      <c r="T84" s="732"/>
      <c r="U84" s="732"/>
      <c r="V84" s="733"/>
      <c r="W84" s="227"/>
      <c r="X84" s="228"/>
      <c r="Y84" s="228"/>
      <c r="Z84" s="229"/>
      <c r="AA84" s="230"/>
    </row>
    <row r="85" spans="1:27" ht="37.5" customHeight="1">
      <c r="A85" s="201"/>
      <c r="B85" s="203">
        <f t="shared" si="1"/>
        <v>53</v>
      </c>
      <c r="C85" s="224"/>
      <c r="D85" s="225"/>
      <c r="E85" s="225"/>
      <c r="F85" s="225"/>
      <c r="G85" s="225"/>
      <c r="H85" s="225"/>
      <c r="I85" s="225"/>
      <c r="J85" s="225"/>
      <c r="K85" s="225"/>
      <c r="L85" s="226"/>
      <c r="M85" s="754"/>
      <c r="N85" s="754"/>
      <c r="O85" s="754"/>
      <c r="P85" s="754"/>
      <c r="Q85" s="754"/>
      <c r="R85" s="731"/>
      <c r="S85" s="732"/>
      <c r="T85" s="732"/>
      <c r="U85" s="732"/>
      <c r="V85" s="733"/>
      <c r="W85" s="227"/>
      <c r="X85" s="228"/>
      <c r="Y85" s="228"/>
      <c r="Z85" s="229"/>
      <c r="AA85" s="230"/>
    </row>
    <row r="86" spans="1:27" ht="37.5" customHeight="1">
      <c r="A86" s="201"/>
      <c r="B86" s="203">
        <f t="shared" si="1"/>
        <v>54</v>
      </c>
      <c r="C86" s="224"/>
      <c r="D86" s="225"/>
      <c r="E86" s="225"/>
      <c r="F86" s="225"/>
      <c r="G86" s="225"/>
      <c r="H86" s="225"/>
      <c r="I86" s="225"/>
      <c r="J86" s="225"/>
      <c r="K86" s="225"/>
      <c r="L86" s="226"/>
      <c r="M86" s="754"/>
      <c r="N86" s="754"/>
      <c r="O86" s="754"/>
      <c r="P86" s="754"/>
      <c r="Q86" s="754"/>
      <c r="R86" s="731"/>
      <c r="S86" s="732"/>
      <c r="T86" s="732"/>
      <c r="U86" s="732"/>
      <c r="V86" s="733"/>
      <c r="W86" s="227"/>
      <c r="X86" s="228"/>
      <c r="Y86" s="228"/>
      <c r="Z86" s="229"/>
      <c r="AA86" s="230"/>
    </row>
    <row r="87" spans="1:27" ht="37.5" customHeight="1">
      <c r="A87" s="201"/>
      <c r="B87" s="203">
        <f t="shared" si="1"/>
        <v>55</v>
      </c>
      <c r="C87" s="224"/>
      <c r="D87" s="225"/>
      <c r="E87" s="225"/>
      <c r="F87" s="225"/>
      <c r="G87" s="225"/>
      <c r="H87" s="225"/>
      <c r="I87" s="225"/>
      <c r="J87" s="225"/>
      <c r="K87" s="225"/>
      <c r="L87" s="226"/>
      <c r="M87" s="754"/>
      <c r="N87" s="754"/>
      <c r="O87" s="754"/>
      <c r="P87" s="754"/>
      <c r="Q87" s="754"/>
      <c r="R87" s="731"/>
      <c r="S87" s="732"/>
      <c r="T87" s="732"/>
      <c r="U87" s="732"/>
      <c r="V87" s="733"/>
      <c r="W87" s="227"/>
      <c r="X87" s="228"/>
      <c r="Y87" s="228"/>
      <c r="Z87" s="229"/>
      <c r="AA87" s="230"/>
    </row>
    <row r="88" spans="1:27" ht="37.5" customHeight="1">
      <c r="A88" s="201"/>
      <c r="B88" s="203">
        <f t="shared" si="1"/>
        <v>56</v>
      </c>
      <c r="C88" s="224"/>
      <c r="D88" s="225"/>
      <c r="E88" s="225"/>
      <c r="F88" s="225"/>
      <c r="G88" s="225"/>
      <c r="H88" s="225"/>
      <c r="I88" s="225"/>
      <c r="J88" s="225"/>
      <c r="K88" s="225"/>
      <c r="L88" s="226"/>
      <c r="M88" s="754"/>
      <c r="N88" s="754"/>
      <c r="O88" s="754"/>
      <c r="P88" s="754"/>
      <c r="Q88" s="754"/>
      <c r="R88" s="731"/>
      <c r="S88" s="732"/>
      <c r="T88" s="732"/>
      <c r="U88" s="732"/>
      <c r="V88" s="733"/>
      <c r="W88" s="227"/>
      <c r="X88" s="228"/>
      <c r="Y88" s="228"/>
      <c r="Z88" s="229"/>
      <c r="AA88" s="230"/>
    </row>
    <row r="89" spans="1:27" ht="37.5" customHeight="1">
      <c r="A89" s="201"/>
      <c r="B89" s="203">
        <f t="shared" si="1"/>
        <v>57</v>
      </c>
      <c r="C89" s="224"/>
      <c r="D89" s="225"/>
      <c r="E89" s="225"/>
      <c r="F89" s="225"/>
      <c r="G89" s="225"/>
      <c r="H89" s="225"/>
      <c r="I89" s="225"/>
      <c r="J89" s="225"/>
      <c r="K89" s="225"/>
      <c r="L89" s="226"/>
      <c r="M89" s="754"/>
      <c r="N89" s="754"/>
      <c r="O89" s="754"/>
      <c r="P89" s="754"/>
      <c r="Q89" s="754"/>
      <c r="R89" s="731"/>
      <c r="S89" s="732"/>
      <c r="T89" s="732"/>
      <c r="U89" s="732"/>
      <c r="V89" s="733"/>
      <c r="W89" s="227"/>
      <c r="X89" s="228"/>
      <c r="Y89" s="228"/>
      <c r="Z89" s="229"/>
      <c r="AA89" s="230"/>
    </row>
    <row r="90" spans="1:27" ht="37.5" customHeight="1">
      <c r="A90" s="201"/>
      <c r="B90" s="203">
        <f t="shared" si="1"/>
        <v>58</v>
      </c>
      <c r="C90" s="224"/>
      <c r="D90" s="225"/>
      <c r="E90" s="225"/>
      <c r="F90" s="225"/>
      <c r="G90" s="225"/>
      <c r="H90" s="225"/>
      <c r="I90" s="225"/>
      <c r="J90" s="225"/>
      <c r="K90" s="225"/>
      <c r="L90" s="226"/>
      <c r="M90" s="754"/>
      <c r="N90" s="754"/>
      <c r="O90" s="754"/>
      <c r="P90" s="754"/>
      <c r="Q90" s="754"/>
      <c r="R90" s="731"/>
      <c r="S90" s="732"/>
      <c r="T90" s="732"/>
      <c r="U90" s="732"/>
      <c r="V90" s="733"/>
      <c r="W90" s="227"/>
      <c r="X90" s="228"/>
      <c r="Y90" s="228"/>
      <c r="Z90" s="229"/>
      <c r="AA90" s="230"/>
    </row>
    <row r="91" spans="1:27" ht="37.5" customHeight="1">
      <c r="A91" s="201"/>
      <c r="B91" s="203">
        <f t="shared" si="1"/>
        <v>59</v>
      </c>
      <c r="C91" s="224"/>
      <c r="D91" s="225"/>
      <c r="E91" s="225"/>
      <c r="F91" s="225"/>
      <c r="G91" s="225"/>
      <c r="H91" s="225"/>
      <c r="I91" s="225"/>
      <c r="J91" s="225"/>
      <c r="K91" s="225"/>
      <c r="L91" s="226"/>
      <c r="M91" s="754"/>
      <c r="N91" s="754"/>
      <c r="O91" s="754"/>
      <c r="P91" s="754"/>
      <c r="Q91" s="754"/>
      <c r="R91" s="731"/>
      <c r="S91" s="732"/>
      <c r="T91" s="732"/>
      <c r="U91" s="732"/>
      <c r="V91" s="733"/>
      <c r="W91" s="227"/>
      <c r="X91" s="228"/>
      <c r="Y91" s="228"/>
      <c r="Z91" s="229"/>
      <c r="AA91" s="230"/>
    </row>
    <row r="92" spans="1:27" ht="37.5" customHeight="1">
      <c r="A92" s="201"/>
      <c r="B92" s="203">
        <f t="shared" si="1"/>
        <v>60</v>
      </c>
      <c r="C92" s="224"/>
      <c r="D92" s="225"/>
      <c r="E92" s="225"/>
      <c r="F92" s="225"/>
      <c r="G92" s="225"/>
      <c r="H92" s="225"/>
      <c r="I92" s="225"/>
      <c r="J92" s="225"/>
      <c r="K92" s="225"/>
      <c r="L92" s="226"/>
      <c r="M92" s="754"/>
      <c r="N92" s="754"/>
      <c r="O92" s="754"/>
      <c r="P92" s="754"/>
      <c r="Q92" s="754"/>
      <c r="R92" s="731"/>
      <c r="S92" s="732"/>
      <c r="T92" s="732"/>
      <c r="U92" s="732"/>
      <c r="V92" s="733"/>
      <c r="W92" s="227"/>
      <c r="X92" s="228"/>
      <c r="Y92" s="228"/>
      <c r="Z92" s="229"/>
      <c r="AA92" s="230"/>
    </row>
    <row r="93" spans="1:27" ht="37.5" customHeight="1">
      <c r="A93" s="201"/>
      <c r="B93" s="203">
        <f t="shared" si="1"/>
        <v>61</v>
      </c>
      <c r="C93" s="224"/>
      <c r="D93" s="225"/>
      <c r="E93" s="225"/>
      <c r="F93" s="225"/>
      <c r="G93" s="225"/>
      <c r="H93" s="225"/>
      <c r="I93" s="225"/>
      <c r="J93" s="225"/>
      <c r="K93" s="225"/>
      <c r="L93" s="226"/>
      <c r="M93" s="754"/>
      <c r="N93" s="754"/>
      <c r="O93" s="754"/>
      <c r="P93" s="754"/>
      <c r="Q93" s="754"/>
      <c r="R93" s="731"/>
      <c r="S93" s="732"/>
      <c r="T93" s="732"/>
      <c r="U93" s="732"/>
      <c r="V93" s="733"/>
      <c r="W93" s="227"/>
      <c r="X93" s="228"/>
      <c r="Y93" s="228"/>
      <c r="Z93" s="229"/>
      <c r="AA93" s="230"/>
    </row>
    <row r="94" spans="1:27" ht="37.5" customHeight="1">
      <c r="A94" s="201"/>
      <c r="B94" s="203">
        <f t="shared" si="1"/>
        <v>62</v>
      </c>
      <c r="C94" s="224"/>
      <c r="D94" s="225"/>
      <c r="E94" s="225"/>
      <c r="F94" s="225"/>
      <c r="G94" s="225"/>
      <c r="H94" s="225"/>
      <c r="I94" s="225"/>
      <c r="J94" s="225"/>
      <c r="K94" s="225"/>
      <c r="L94" s="226"/>
      <c r="M94" s="754"/>
      <c r="N94" s="754"/>
      <c r="O94" s="754"/>
      <c r="P94" s="754"/>
      <c r="Q94" s="754"/>
      <c r="R94" s="731"/>
      <c r="S94" s="732"/>
      <c r="T94" s="732"/>
      <c r="U94" s="732"/>
      <c r="V94" s="733"/>
      <c r="W94" s="227"/>
      <c r="X94" s="228"/>
      <c r="Y94" s="228"/>
      <c r="Z94" s="229"/>
      <c r="AA94" s="230"/>
    </row>
    <row r="95" spans="1:27" ht="37.5" customHeight="1">
      <c r="A95" s="201"/>
      <c r="B95" s="203">
        <f t="shared" si="1"/>
        <v>63</v>
      </c>
      <c r="C95" s="224"/>
      <c r="D95" s="225"/>
      <c r="E95" s="225"/>
      <c r="F95" s="225"/>
      <c r="G95" s="225"/>
      <c r="H95" s="225"/>
      <c r="I95" s="225"/>
      <c r="J95" s="225"/>
      <c r="K95" s="225"/>
      <c r="L95" s="226"/>
      <c r="M95" s="754"/>
      <c r="N95" s="754"/>
      <c r="O95" s="754"/>
      <c r="P95" s="754"/>
      <c r="Q95" s="754"/>
      <c r="R95" s="731"/>
      <c r="S95" s="732"/>
      <c r="T95" s="732"/>
      <c r="U95" s="732"/>
      <c r="V95" s="733"/>
      <c r="W95" s="227"/>
      <c r="X95" s="228"/>
      <c r="Y95" s="228"/>
      <c r="Z95" s="229"/>
      <c r="AA95" s="230"/>
    </row>
    <row r="96" spans="1:27" ht="37.5" customHeight="1">
      <c r="A96" s="201"/>
      <c r="B96" s="203">
        <f t="shared" si="1"/>
        <v>64</v>
      </c>
      <c r="C96" s="224"/>
      <c r="D96" s="225"/>
      <c r="E96" s="225"/>
      <c r="F96" s="225"/>
      <c r="G96" s="225"/>
      <c r="H96" s="225"/>
      <c r="I96" s="225"/>
      <c r="J96" s="225"/>
      <c r="K96" s="225"/>
      <c r="L96" s="226"/>
      <c r="M96" s="754"/>
      <c r="N96" s="754"/>
      <c r="O96" s="754"/>
      <c r="P96" s="754"/>
      <c r="Q96" s="754"/>
      <c r="R96" s="731"/>
      <c r="S96" s="732"/>
      <c r="T96" s="732"/>
      <c r="U96" s="732"/>
      <c r="V96" s="733"/>
      <c r="W96" s="227"/>
      <c r="X96" s="228"/>
      <c r="Y96" s="228"/>
      <c r="Z96" s="229"/>
      <c r="AA96" s="230"/>
    </row>
    <row r="97" spans="1:27" ht="37.5" customHeight="1">
      <c r="A97" s="201"/>
      <c r="B97" s="203">
        <f t="shared" si="1"/>
        <v>65</v>
      </c>
      <c r="C97" s="224"/>
      <c r="D97" s="225"/>
      <c r="E97" s="225"/>
      <c r="F97" s="225"/>
      <c r="G97" s="225"/>
      <c r="H97" s="225"/>
      <c r="I97" s="225"/>
      <c r="J97" s="225"/>
      <c r="K97" s="225"/>
      <c r="L97" s="226"/>
      <c r="M97" s="754"/>
      <c r="N97" s="754"/>
      <c r="O97" s="754"/>
      <c r="P97" s="754"/>
      <c r="Q97" s="754"/>
      <c r="R97" s="731"/>
      <c r="S97" s="732"/>
      <c r="T97" s="732"/>
      <c r="U97" s="732"/>
      <c r="V97" s="733"/>
      <c r="W97" s="227"/>
      <c r="X97" s="228"/>
      <c r="Y97" s="228"/>
      <c r="Z97" s="229"/>
      <c r="AA97" s="230"/>
    </row>
    <row r="98" spans="1:27" ht="37.5" customHeight="1">
      <c r="A98" s="201"/>
      <c r="B98" s="203">
        <f t="shared" si="1"/>
        <v>66</v>
      </c>
      <c r="C98" s="224"/>
      <c r="D98" s="225"/>
      <c r="E98" s="225"/>
      <c r="F98" s="225"/>
      <c r="G98" s="225"/>
      <c r="H98" s="225"/>
      <c r="I98" s="225"/>
      <c r="J98" s="225"/>
      <c r="K98" s="225"/>
      <c r="L98" s="226"/>
      <c r="M98" s="754"/>
      <c r="N98" s="754"/>
      <c r="O98" s="754"/>
      <c r="P98" s="754"/>
      <c r="Q98" s="754"/>
      <c r="R98" s="731"/>
      <c r="S98" s="732"/>
      <c r="T98" s="732"/>
      <c r="U98" s="732"/>
      <c r="V98" s="733"/>
      <c r="W98" s="227"/>
      <c r="X98" s="228"/>
      <c r="Y98" s="228"/>
      <c r="Z98" s="229"/>
      <c r="AA98" s="230"/>
    </row>
    <row r="99" spans="1:27" ht="37.5" customHeight="1">
      <c r="A99" s="201"/>
      <c r="B99" s="203">
        <f t="shared" ref="B99:B124" si="2">B98+1</f>
        <v>67</v>
      </c>
      <c r="C99" s="224"/>
      <c r="D99" s="225"/>
      <c r="E99" s="225"/>
      <c r="F99" s="225"/>
      <c r="G99" s="225"/>
      <c r="H99" s="225"/>
      <c r="I99" s="225"/>
      <c r="J99" s="225"/>
      <c r="K99" s="225"/>
      <c r="L99" s="226"/>
      <c r="M99" s="754"/>
      <c r="N99" s="754"/>
      <c r="O99" s="754"/>
      <c r="P99" s="754"/>
      <c r="Q99" s="754"/>
      <c r="R99" s="731"/>
      <c r="S99" s="732"/>
      <c r="T99" s="732"/>
      <c r="U99" s="732"/>
      <c r="V99" s="733"/>
      <c r="W99" s="227"/>
      <c r="X99" s="228"/>
      <c r="Y99" s="228"/>
      <c r="Z99" s="229"/>
      <c r="AA99" s="230"/>
    </row>
    <row r="100" spans="1:27" ht="37.5" customHeight="1">
      <c r="A100" s="201"/>
      <c r="B100" s="203">
        <f t="shared" si="2"/>
        <v>68</v>
      </c>
      <c r="C100" s="224"/>
      <c r="D100" s="225"/>
      <c r="E100" s="225"/>
      <c r="F100" s="225"/>
      <c r="G100" s="225"/>
      <c r="H100" s="225"/>
      <c r="I100" s="225"/>
      <c r="J100" s="225"/>
      <c r="K100" s="225"/>
      <c r="L100" s="226"/>
      <c r="M100" s="754"/>
      <c r="N100" s="754"/>
      <c r="O100" s="754"/>
      <c r="P100" s="754"/>
      <c r="Q100" s="754"/>
      <c r="R100" s="731"/>
      <c r="S100" s="732"/>
      <c r="T100" s="732"/>
      <c r="U100" s="732"/>
      <c r="V100" s="733"/>
      <c r="W100" s="227"/>
      <c r="X100" s="228"/>
      <c r="Y100" s="228"/>
      <c r="Z100" s="229"/>
      <c r="AA100" s="230"/>
    </row>
    <row r="101" spans="1:27" ht="37.5" customHeight="1">
      <c r="A101" s="201"/>
      <c r="B101" s="203">
        <f t="shared" si="2"/>
        <v>69</v>
      </c>
      <c r="C101" s="224"/>
      <c r="D101" s="225"/>
      <c r="E101" s="225"/>
      <c r="F101" s="225"/>
      <c r="G101" s="225"/>
      <c r="H101" s="225"/>
      <c r="I101" s="225"/>
      <c r="J101" s="225"/>
      <c r="K101" s="225"/>
      <c r="L101" s="226"/>
      <c r="M101" s="754"/>
      <c r="N101" s="754"/>
      <c r="O101" s="754"/>
      <c r="P101" s="754"/>
      <c r="Q101" s="754"/>
      <c r="R101" s="731"/>
      <c r="S101" s="732"/>
      <c r="T101" s="732"/>
      <c r="U101" s="732"/>
      <c r="V101" s="733"/>
      <c r="W101" s="227"/>
      <c r="X101" s="228"/>
      <c r="Y101" s="228"/>
      <c r="Z101" s="229"/>
      <c r="AA101" s="230"/>
    </row>
    <row r="102" spans="1:27" ht="37.5" customHeight="1">
      <c r="A102" s="201"/>
      <c r="B102" s="203">
        <f t="shared" si="2"/>
        <v>70</v>
      </c>
      <c r="C102" s="224"/>
      <c r="D102" s="225"/>
      <c r="E102" s="225"/>
      <c r="F102" s="225"/>
      <c r="G102" s="225"/>
      <c r="H102" s="225"/>
      <c r="I102" s="225"/>
      <c r="J102" s="225"/>
      <c r="K102" s="225"/>
      <c r="L102" s="226"/>
      <c r="M102" s="754"/>
      <c r="N102" s="754"/>
      <c r="O102" s="754"/>
      <c r="P102" s="754"/>
      <c r="Q102" s="754"/>
      <c r="R102" s="731"/>
      <c r="S102" s="732"/>
      <c r="T102" s="732"/>
      <c r="U102" s="732"/>
      <c r="V102" s="733"/>
      <c r="W102" s="227"/>
      <c r="X102" s="228"/>
      <c r="Y102" s="228"/>
      <c r="Z102" s="229"/>
      <c r="AA102" s="230"/>
    </row>
    <row r="103" spans="1:27" ht="37.5" customHeight="1">
      <c r="A103" s="201"/>
      <c r="B103" s="203">
        <f t="shared" si="2"/>
        <v>71</v>
      </c>
      <c r="C103" s="224"/>
      <c r="D103" s="225"/>
      <c r="E103" s="225"/>
      <c r="F103" s="225"/>
      <c r="G103" s="225"/>
      <c r="H103" s="225"/>
      <c r="I103" s="225"/>
      <c r="J103" s="225"/>
      <c r="K103" s="225"/>
      <c r="L103" s="226"/>
      <c r="M103" s="754"/>
      <c r="N103" s="754"/>
      <c r="O103" s="754"/>
      <c r="P103" s="754"/>
      <c r="Q103" s="754"/>
      <c r="R103" s="731"/>
      <c r="S103" s="732"/>
      <c r="T103" s="732"/>
      <c r="U103" s="732"/>
      <c r="V103" s="733"/>
      <c r="W103" s="227"/>
      <c r="X103" s="228"/>
      <c r="Y103" s="228"/>
      <c r="Z103" s="229"/>
      <c r="AA103" s="230"/>
    </row>
    <row r="104" spans="1:27" ht="37.5" customHeight="1">
      <c r="A104" s="201"/>
      <c r="B104" s="203">
        <f t="shared" si="2"/>
        <v>72</v>
      </c>
      <c r="C104" s="224"/>
      <c r="D104" s="225"/>
      <c r="E104" s="225"/>
      <c r="F104" s="225"/>
      <c r="G104" s="225"/>
      <c r="H104" s="225"/>
      <c r="I104" s="225"/>
      <c r="J104" s="225"/>
      <c r="K104" s="225"/>
      <c r="L104" s="226"/>
      <c r="M104" s="754"/>
      <c r="N104" s="754"/>
      <c r="O104" s="754"/>
      <c r="P104" s="754"/>
      <c r="Q104" s="754"/>
      <c r="R104" s="731"/>
      <c r="S104" s="732"/>
      <c r="T104" s="732"/>
      <c r="U104" s="732"/>
      <c r="V104" s="733"/>
      <c r="W104" s="227"/>
      <c r="X104" s="228"/>
      <c r="Y104" s="228"/>
      <c r="Z104" s="229"/>
      <c r="AA104" s="230"/>
    </row>
    <row r="105" spans="1:27" ht="37.5" customHeight="1">
      <c r="A105" s="201"/>
      <c r="B105" s="203">
        <f t="shared" si="2"/>
        <v>73</v>
      </c>
      <c r="C105" s="224"/>
      <c r="D105" s="225"/>
      <c r="E105" s="225"/>
      <c r="F105" s="225"/>
      <c r="G105" s="225"/>
      <c r="H105" s="225"/>
      <c r="I105" s="225"/>
      <c r="J105" s="225"/>
      <c r="K105" s="225"/>
      <c r="L105" s="226"/>
      <c r="M105" s="754"/>
      <c r="N105" s="754"/>
      <c r="O105" s="754"/>
      <c r="P105" s="754"/>
      <c r="Q105" s="754"/>
      <c r="R105" s="731"/>
      <c r="S105" s="732"/>
      <c r="T105" s="732"/>
      <c r="U105" s="732"/>
      <c r="V105" s="733"/>
      <c r="W105" s="227"/>
      <c r="X105" s="228"/>
      <c r="Y105" s="228"/>
      <c r="Z105" s="229"/>
      <c r="AA105" s="230"/>
    </row>
    <row r="106" spans="1:27" ht="37.5" customHeight="1">
      <c r="A106" s="201"/>
      <c r="B106" s="203">
        <f t="shared" si="2"/>
        <v>74</v>
      </c>
      <c r="C106" s="224"/>
      <c r="D106" s="225"/>
      <c r="E106" s="225"/>
      <c r="F106" s="225"/>
      <c r="G106" s="225"/>
      <c r="H106" s="225"/>
      <c r="I106" s="225"/>
      <c r="J106" s="225"/>
      <c r="K106" s="225"/>
      <c r="L106" s="226"/>
      <c r="M106" s="754"/>
      <c r="N106" s="754"/>
      <c r="O106" s="754"/>
      <c r="P106" s="754"/>
      <c r="Q106" s="754"/>
      <c r="R106" s="731"/>
      <c r="S106" s="732"/>
      <c r="T106" s="732"/>
      <c r="U106" s="732"/>
      <c r="V106" s="733"/>
      <c r="W106" s="227"/>
      <c r="X106" s="228"/>
      <c r="Y106" s="228"/>
      <c r="Z106" s="229"/>
      <c r="AA106" s="230"/>
    </row>
    <row r="107" spans="1:27" ht="37.5" customHeight="1">
      <c r="A107" s="201"/>
      <c r="B107" s="203">
        <f t="shared" si="2"/>
        <v>75</v>
      </c>
      <c r="C107" s="224"/>
      <c r="D107" s="225"/>
      <c r="E107" s="225"/>
      <c r="F107" s="225"/>
      <c r="G107" s="225"/>
      <c r="H107" s="225"/>
      <c r="I107" s="225"/>
      <c r="J107" s="225"/>
      <c r="K107" s="225"/>
      <c r="L107" s="226"/>
      <c r="M107" s="754"/>
      <c r="N107" s="754"/>
      <c r="O107" s="754"/>
      <c r="P107" s="754"/>
      <c r="Q107" s="754"/>
      <c r="R107" s="731"/>
      <c r="S107" s="732"/>
      <c r="T107" s="732"/>
      <c r="U107" s="732"/>
      <c r="V107" s="733"/>
      <c r="W107" s="227"/>
      <c r="X107" s="228"/>
      <c r="Y107" s="228"/>
      <c r="Z107" s="229"/>
      <c r="AA107" s="230"/>
    </row>
    <row r="108" spans="1:27" ht="37.5" customHeight="1">
      <c r="A108" s="201"/>
      <c r="B108" s="203">
        <f t="shared" si="2"/>
        <v>76</v>
      </c>
      <c r="C108" s="224"/>
      <c r="D108" s="225"/>
      <c r="E108" s="225"/>
      <c r="F108" s="225"/>
      <c r="G108" s="225"/>
      <c r="H108" s="225"/>
      <c r="I108" s="225"/>
      <c r="J108" s="225"/>
      <c r="K108" s="225"/>
      <c r="L108" s="226"/>
      <c r="M108" s="754"/>
      <c r="N108" s="754"/>
      <c r="O108" s="754"/>
      <c r="P108" s="754"/>
      <c r="Q108" s="754"/>
      <c r="R108" s="731"/>
      <c r="S108" s="732"/>
      <c r="T108" s="732"/>
      <c r="U108" s="732"/>
      <c r="V108" s="733"/>
      <c r="W108" s="227"/>
      <c r="X108" s="228"/>
      <c r="Y108" s="228"/>
      <c r="Z108" s="229"/>
      <c r="AA108" s="230"/>
    </row>
    <row r="109" spans="1:27" ht="37.5" customHeight="1">
      <c r="A109" s="201"/>
      <c r="B109" s="203">
        <f t="shared" si="2"/>
        <v>77</v>
      </c>
      <c r="C109" s="224"/>
      <c r="D109" s="225"/>
      <c r="E109" s="225"/>
      <c r="F109" s="225"/>
      <c r="G109" s="225"/>
      <c r="H109" s="225"/>
      <c r="I109" s="225"/>
      <c r="J109" s="225"/>
      <c r="K109" s="225"/>
      <c r="L109" s="226"/>
      <c r="M109" s="754"/>
      <c r="N109" s="754"/>
      <c r="O109" s="754"/>
      <c r="P109" s="754"/>
      <c r="Q109" s="754"/>
      <c r="R109" s="731"/>
      <c r="S109" s="732"/>
      <c r="T109" s="732"/>
      <c r="U109" s="732"/>
      <c r="V109" s="733"/>
      <c r="W109" s="227"/>
      <c r="X109" s="228"/>
      <c r="Y109" s="228"/>
      <c r="Z109" s="229"/>
      <c r="AA109" s="230"/>
    </row>
    <row r="110" spans="1:27" ht="37.5" customHeight="1">
      <c r="A110" s="201"/>
      <c r="B110" s="203">
        <f t="shared" si="2"/>
        <v>78</v>
      </c>
      <c r="C110" s="224"/>
      <c r="D110" s="225"/>
      <c r="E110" s="225"/>
      <c r="F110" s="225"/>
      <c r="G110" s="225"/>
      <c r="H110" s="225"/>
      <c r="I110" s="225"/>
      <c r="J110" s="225"/>
      <c r="K110" s="225"/>
      <c r="L110" s="226"/>
      <c r="M110" s="754"/>
      <c r="N110" s="754"/>
      <c r="O110" s="754"/>
      <c r="P110" s="754"/>
      <c r="Q110" s="754"/>
      <c r="R110" s="731"/>
      <c r="S110" s="732"/>
      <c r="T110" s="732"/>
      <c r="U110" s="732"/>
      <c r="V110" s="733"/>
      <c r="W110" s="227"/>
      <c r="X110" s="228"/>
      <c r="Y110" s="228"/>
      <c r="Z110" s="229"/>
      <c r="AA110" s="230"/>
    </row>
    <row r="111" spans="1:27" ht="37.5" customHeight="1">
      <c r="A111" s="201"/>
      <c r="B111" s="203">
        <f t="shared" si="2"/>
        <v>79</v>
      </c>
      <c r="C111" s="224"/>
      <c r="D111" s="225"/>
      <c r="E111" s="225"/>
      <c r="F111" s="225"/>
      <c r="G111" s="225"/>
      <c r="H111" s="225"/>
      <c r="I111" s="225"/>
      <c r="J111" s="225"/>
      <c r="K111" s="225"/>
      <c r="L111" s="226"/>
      <c r="M111" s="754"/>
      <c r="N111" s="754"/>
      <c r="O111" s="754"/>
      <c r="P111" s="754"/>
      <c r="Q111" s="754"/>
      <c r="R111" s="731"/>
      <c r="S111" s="732"/>
      <c r="T111" s="732"/>
      <c r="U111" s="732"/>
      <c r="V111" s="733"/>
      <c r="W111" s="227"/>
      <c r="X111" s="228"/>
      <c r="Y111" s="228"/>
      <c r="Z111" s="229"/>
      <c r="AA111" s="230"/>
    </row>
    <row r="112" spans="1:27" ht="37.5" customHeight="1">
      <c r="A112" s="201"/>
      <c r="B112" s="203">
        <f t="shared" si="2"/>
        <v>80</v>
      </c>
      <c r="C112" s="224"/>
      <c r="D112" s="225"/>
      <c r="E112" s="225"/>
      <c r="F112" s="225"/>
      <c r="G112" s="225"/>
      <c r="H112" s="225"/>
      <c r="I112" s="225"/>
      <c r="J112" s="225"/>
      <c r="K112" s="225"/>
      <c r="L112" s="226"/>
      <c r="M112" s="754"/>
      <c r="N112" s="754"/>
      <c r="O112" s="754"/>
      <c r="P112" s="754"/>
      <c r="Q112" s="754"/>
      <c r="R112" s="731"/>
      <c r="S112" s="732"/>
      <c r="T112" s="732"/>
      <c r="U112" s="732"/>
      <c r="V112" s="733"/>
      <c r="W112" s="227"/>
      <c r="X112" s="228"/>
      <c r="Y112" s="228"/>
      <c r="Z112" s="229"/>
      <c r="AA112" s="230"/>
    </row>
    <row r="113" spans="1:27" ht="37.5" customHeight="1">
      <c r="A113" s="201"/>
      <c r="B113" s="203">
        <f t="shared" si="2"/>
        <v>81</v>
      </c>
      <c r="C113" s="224"/>
      <c r="D113" s="225"/>
      <c r="E113" s="225"/>
      <c r="F113" s="225"/>
      <c r="G113" s="225"/>
      <c r="H113" s="225"/>
      <c r="I113" s="225"/>
      <c r="J113" s="225"/>
      <c r="K113" s="225"/>
      <c r="L113" s="226"/>
      <c r="M113" s="754"/>
      <c r="N113" s="754"/>
      <c r="O113" s="754"/>
      <c r="P113" s="754"/>
      <c r="Q113" s="754"/>
      <c r="R113" s="731"/>
      <c r="S113" s="732"/>
      <c r="T113" s="732"/>
      <c r="U113" s="732"/>
      <c r="V113" s="733"/>
      <c r="W113" s="227"/>
      <c r="X113" s="228"/>
      <c r="Y113" s="228"/>
      <c r="Z113" s="229"/>
      <c r="AA113" s="230"/>
    </row>
    <row r="114" spans="1:27" ht="37.5" customHeight="1">
      <c r="A114" s="201"/>
      <c r="B114" s="203">
        <f t="shared" si="2"/>
        <v>82</v>
      </c>
      <c r="C114" s="224"/>
      <c r="D114" s="225"/>
      <c r="E114" s="225"/>
      <c r="F114" s="225"/>
      <c r="G114" s="225"/>
      <c r="H114" s="225"/>
      <c r="I114" s="225"/>
      <c r="J114" s="225"/>
      <c r="K114" s="225"/>
      <c r="L114" s="226"/>
      <c r="M114" s="754"/>
      <c r="N114" s="754"/>
      <c r="O114" s="754"/>
      <c r="P114" s="754"/>
      <c r="Q114" s="754"/>
      <c r="R114" s="731"/>
      <c r="S114" s="732"/>
      <c r="T114" s="732"/>
      <c r="U114" s="732"/>
      <c r="V114" s="733"/>
      <c r="W114" s="227"/>
      <c r="X114" s="228"/>
      <c r="Y114" s="228"/>
      <c r="Z114" s="229"/>
      <c r="AA114" s="230"/>
    </row>
    <row r="115" spans="1:27" ht="37.5" customHeight="1">
      <c r="A115" s="201"/>
      <c r="B115" s="203">
        <f t="shared" si="2"/>
        <v>83</v>
      </c>
      <c r="C115" s="224"/>
      <c r="D115" s="225"/>
      <c r="E115" s="225"/>
      <c r="F115" s="225"/>
      <c r="G115" s="225"/>
      <c r="H115" s="225"/>
      <c r="I115" s="225"/>
      <c r="J115" s="225"/>
      <c r="K115" s="225"/>
      <c r="L115" s="226"/>
      <c r="M115" s="754"/>
      <c r="N115" s="754"/>
      <c r="O115" s="754"/>
      <c r="P115" s="754"/>
      <c r="Q115" s="754"/>
      <c r="R115" s="731"/>
      <c r="S115" s="732"/>
      <c r="T115" s="732"/>
      <c r="U115" s="732"/>
      <c r="V115" s="733"/>
      <c r="W115" s="227"/>
      <c r="X115" s="228"/>
      <c r="Y115" s="228"/>
      <c r="Z115" s="229"/>
      <c r="AA115" s="230"/>
    </row>
    <row r="116" spans="1:27" ht="37.5" customHeight="1">
      <c r="A116" s="201"/>
      <c r="B116" s="203">
        <f t="shared" si="2"/>
        <v>84</v>
      </c>
      <c r="C116" s="224"/>
      <c r="D116" s="225"/>
      <c r="E116" s="225"/>
      <c r="F116" s="225"/>
      <c r="G116" s="225"/>
      <c r="H116" s="225"/>
      <c r="I116" s="225"/>
      <c r="J116" s="225"/>
      <c r="K116" s="225"/>
      <c r="L116" s="226"/>
      <c r="M116" s="754"/>
      <c r="N116" s="754"/>
      <c r="O116" s="754"/>
      <c r="P116" s="754"/>
      <c r="Q116" s="754"/>
      <c r="R116" s="731"/>
      <c r="S116" s="732"/>
      <c r="T116" s="732"/>
      <c r="U116" s="732"/>
      <c r="V116" s="733"/>
      <c r="W116" s="227"/>
      <c r="X116" s="228"/>
      <c r="Y116" s="228"/>
      <c r="Z116" s="229"/>
      <c r="AA116" s="230"/>
    </row>
    <row r="117" spans="1:27" ht="37.5" customHeight="1">
      <c r="A117" s="201"/>
      <c r="B117" s="203">
        <f t="shared" si="2"/>
        <v>85</v>
      </c>
      <c r="C117" s="224"/>
      <c r="D117" s="225"/>
      <c r="E117" s="225"/>
      <c r="F117" s="225"/>
      <c r="G117" s="225"/>
      <c r="H117" s="225"/>
      <c r="I117" s="225"/>
      <c r="J117" s="225"/>
      <c r="K117" s="225"/>
      <c r="L117" s="226"/>
      <c r="M117" s="754"/>
      <c r="N117" s="754"/>
      <c r="O117" s="754"/>
      <c r="P117" s="754"/>
      <c r="Q117" s="754"/>
      <c r="R117" s="731"/>
      <c r="S117" s="732"/>
      <c r="T117" s="732"/>
      <c r="U117" s="732"/>
      <c r="V117" s="733"/>
      <c r="W117" s="227"/>
      <c r="X117" s="228"/>
      <c r="Y117" s="228"/>
      <c r="Z117" s="229"/>
      <c r="AA117" s="230"/>
    </row>
    <row r="118" spans="1:27" ht="37.5" customHeight="1">
      <c r="A118" s="201"/>
      <c r="B118" s="203">
        <f t="shared" si="2"/>
        <v>86</v>
      </c>
      <c r="C118" s="224"/>
      <c r="D118" s="225"/>
      <c r="E118" s="225"/>
      <c r="F118" s="225"/>
      <c r="G118" s="225"/>
      <c r="H118" s="225"/>
      <c r="I118" s="225"/>
      <c r="J118" s="225"/>
      <c r="K118" s="225"/>
      <c r="L118" s="226"/>
      <c r="M118" s="754"/>
      <c r="N118" s="754"/>
      <c r="O118" s="754"/>
      <c r="P118" s="754"/>
      <c r="Q118" s="754"/>
      <c r="R118" s="731"/>
      <c r="S118" s="732"/>
      <c r="T118" s="732"/>
      <c r="U118" s="732"/>
      <c r="V118" s="733"/>
      <c r="W118" s="227"/>
      <c r="X118" s="228"/>
      <c r="Y118" s="228"/>
      <c r="Z118" s="229"/>
      <c r="AA118" s="230"/>
    </row>
    <row r="119" spans="1:27" ht="37.5" customHeight="1">
      <c r="A119" s="201"/>
      <c r="B119" s="203">
        <f t="shared" si="2"/>
        <v>87</v>
      </c>
      <c r="C119" s="224"/>
      <c r="D119" s="225"/>
      <c r="E119" s="225"/>
      <c r="F119" s="225"/>
      <c r="G119" s="225"/>
      <c r="H119" s="225"/>
      <c r="I119" s="225"/>
      <c r="J119" s="225"/>
      <c r="K119" s="225"/>
      <c r="L119" s="226"/>
      <c r="M119" s="754"/>
      <c r="N119" s="754"/>
      <c r="O119" s="754"/>
      <c r="P119" s="754"/>
      <c r="Q119" s="754"/>
      <c r="R119" s="731"/>
      <c r="S119" s="732"/>
      <c r="T119" s="732"/>
      <c r="U119" s="732"/>
      <c r="V119" s="733"/>
      <c r="W119" s="227"/>
      <c r="X119" s="228"/>
      <c r="Y119" s="228"/>
      <c r="Z119" s="229"/>
      <c r="AA119" s="230"/>
    </row>
    <row r="120" spans="1:27" ht="37.5" customHeight="1">
      <c r="A120" s="201"/>
      <c r="B120" s="203">
        <f t="shared" si="2"/>
        <v>88</v>
      </c>
      <c r="C120" s="224"/>
      <c r="D120" s="225"/>
      <c r="E120" s="225"/>
      <c r="F120" s="225"/>
      <c r="G120" s="225"/>
      <c r="H120" s="225"/>
      <c r="I120" s="225"/>
      <c r="J120" s="225"/>
      <c r="K120" s="225"/>
      <c r="L120" s="226"/>
      <c r="M120" s="754"/>
      <c r="N120" s="754"/>
      <c r="O120" s="754"/>
      <c r="P120" s="754"/>
      <c r="Q120" s="754"/>
      <c r="R120" s="731"/>
      <c r="S120" s="732"/>
      <c r="T120" s="732"/>
      <c r="U120" s="732"/>
      <c r="V120" s="733"/>
      <c r="W120" s="227"/>
      <c r="X120" s="228"/>
      <c r="Y120" s="228"/>
      <c r="Z120" s="229"/>
      <c r="AA120" s="230"/>
    </row>
    <row r="121" spans="1:27" ht="37.5" customHeight="1">
      <c r="A121" s="201"/>
      <c r="B121" s="203">
        <f t="shared" si="2"/>
        <v>89</v>
      </c>
      <c r="C121" s="224"/>
      <c r="D121" s="225"/>
      <c r="E121" s="225"/>
      <c r="F121" s="225"/>
      <c r="G121" s="225"/>
      <c r="H121" s="225"/>
      <c r="I121" s="225"/>
      <c r="J121" s="225"/>
      <c r="K121" s="225"/>
      <c r="L121" s="226"/>
      <c r="M121" s="754"/>
      <c r="N121" s="754"/>
      <c r="O121" s="754"/>
      <c r="P121" s="754"/>
      <c r="Q121" s="754"/>
      <c r="R121" s="731"/>
      <c r="S121" s="732"/>
      <c r="T121" s="732"/>
      <c r="U121" s="732"/>
      <c r="V121" s="733"/>
      <c r="W121" s="227"/>
      <c r="X121" s="228"/>
      <c r="Y121" s="228"/>
      <c r="Z121" s="229"/>
      <c r="AA121" s="230"/>
    </row>
    <row r="122" spans="1:27" ht="37.5" customHeight="1">
      <c r="A122" s="201"/>
      <c r="B122" s="203">
        <f t="shared" si="2"/>
        <v>90</v>
      </c>
      <c r="C122" s="224"/>
      <c r="D122" s="225"/>
      <c r="E122" s="225"/>
      <c r="F122" s="225"/>
      <c r="G122" s="225"/>
      <c r="H122" s="225"/>
      <c r="I122" s="225"/>
      <c r="J122" s="225"/>
      <c r="K122" s="225"/>
      <c r="L122" s="226"/>
      <c r="M122" s="754"/>
      <c r="N122" s="754"/>
      <c r="O122" s="754"/>
      <c r="P122" s="754"/>
      <c r="Q122" s="754"/>
      <c r="R122" s="731"/>
      <c r="S122" s="732"/>
      <c r="T122" s="732"/>
      <c r="U122" s="732"/>
      <c r="V122" s="733"/>
      <c r="W122" s="227"/>
      <c r="X122" s="228"/>
      <c r="Y122" s="228"/>
      <c r="Z122" s="229"/>
      <c r="AA122" s="230"/>
    </row>
    <row r="123" spans="1:27" ht="37.5" customHeight="1">
      <c r="A123" s="201"/>
      <c r="B123" s="203">
        <f t="shared" si="2"/>
        <v>91</v>
      </c>
      <c r="C123" s="224"/>
      <c r="D123" s="225"/>
      <c r="E123" s="225"/>
      <c r="F123" s="225"/>
      <c r="G123" s="225"/>
      <c r="H123" s="225"/>
      <c r="I123" s="225"/>
      <c r="J123" s="225"/>
      <c r="K123" s="225"/>
      <c r="L123" s="226"/>
      <c r="M123" s="754"/>
      <c r="N123" s="754"/>
      <c r="O123" s="754"/>
      <c r="P123" s="754"/>
      <c r="Q123" s="754"/>
      <c r="R123" s="731"/>
      <c r="S123" s="732"/>
      <c r="T123" s="732"/>
      <c r="U123" s="732"/>
      <c r="V123" s="733"/>
      <c r="W123" s="227"/>
      <c r="X123" s="228"/>
      <c r="Y123" s="228"/>
      <c r="Z123" s="229"/>
      <c r="AA123" s="230"/>
    </row>
    <row r="124" spans="1:27" ht="37.5" customHeight="1">
      <c r="A124" s="201"/>
      <c r="B124" s="203">
        <f t="shared" si="2"/>
        <v>92</v>
      </c>
      <c r="C124" s="224"/>
      <c r="D124" s="225"/>
      <c r="E124" s="225"/>
      <c r="F124" s="225"/>
      <c r="G124" s="225"/>
      <c r="H124" s="225"/>
      <c r="I124" s="225"/>
      <c r="J124" s="225"/>
      <c r="K124" s="225"/>
      <c r="L124" s="226"/>
      <c r="M124" s="754"/>
      <c r="N124" s="754"/>
      <c r="O124" s="754"/>
      <c r="P124" s="754"/>
      <c r="Q124" s="754"/>
      <c r="R124" s="731"/>
      <c r="S124" s="732"/>
      <c r="T124" s="732"/>
      <c r="U124" s="732"/>
      <c r="V124" s="733"/>
      <c r="W124" s="227"/>
      <c r="X124" s="228"/>
      <c r="Y124" s="228"/>
      <c r="Z124" s="229"/>
      <c r="AA124" s="230"/>
    </row>
    <row r="125" spans="1:27" ht="37.5" customHeight="1">
      <c r="A125" s="201"/>
      <c r="B125" s="203">
        <f t="shared" ref="B125:B130" si="3">B124+1</f>
        <v>93</v>
      </c>
      <c r="C125" s="224"/>
      <c r="D125" s="225"/>
      <c r="E125" s="225"/>
      <c r="F125" s="225"/>
      <c r="G125" s="225"/>
      <c r="H125" s="225"/>
      <c r="I125" s="225"/>
      <c r="J125" s="225"/>
      <c r="K125" s="225"/>
      <c r="L125" s="226"/>
      <c r="M125" s="754"/>
      <c r="N125" s="754"/>
      <c r="O125" s="754"/>
      <c r="P125" s="754"/>
      <c r="Q125" s="754"/>
      <c r="R125" s="731"/>
      <c r="S125" s="732"/>
      <c r="T125" s="732"/>
      <c r="U125" s="732"/>
      <c r="V125" s="733"/>
      <c r="W125" s="227"/>
      <c r="X125" s="228"/>
      <c r="Y125" s="228"/>
      <c r="Z125" s="229"/>
      <c r="AA125" s="230"/>
    </row>
    <row r="126" spans="1:27" ht="37.5" customHeight="1">
      <c r="A126" s="201"/>
      <c r="B126" s="203">
        <f t="shared" si="3"/>
        <v>94</v>
      </c>
      <c r="C126" s="224"/>
      <c r="D126" s="225"/>
      <c r="E126" s="225"/>
      <c r="F126" s="225"/>
      <c r="G126" s="225"/>
      <c r="H126" s="225"/>
      <c r="I126" s="225"/>
      <c r="J126" s="225"/>
      <c r="K126" s="225"/>
      <c r="L126" s="226"/>
      <c r="M126" s="754"/>
      <c r="N126" s="754"/>
      <c r="O126" s="754"/>
      <c r="P126" s="754"/>
      <c r="Q126" s="754"/>
      <c r="R126" s="731"/>
      <c r="S126" s="732"/>
      <c r="T126" s="732"/>
      <c r="U126" s="732"/>
      <c r="V126" s="733"/>
      <c r="W126" s="227"/>
      <c r="X126" s="228"/>
      <c r="Y126" s="228"/>
      <c r="Z126" s="229"/>
      <c r="AA126" s="230"/>
    </row>
    <row r="127" spans="1:27" ht="37.5" customHeight="1">
      <c r="A127" s="201"/>
      <c r="B127" s="203">
        <f t="shared" si="3"/>
        <v>95</v>
      </c>
      <c r="C127" s="224"/>
      <c r="D127" s="225"/>
      <c r="E127" s="225"/>
      <c r="F127" s="225"/>
      <c r="G127" s="225"/>
      <c r="H127" s="225"/>
      <c r="I127" s="225"/>
      <c r="J127" s="225"/>
      <c r="K127" s="225"/>
      <c r="L127" s="226"/>
      <c r="M127" s="754"/>
      <c r="N127" s="754"/>
      <c r="O127" s="754"/>
      <c r="P127" s="754"/>
      <c r="Q127" s="754"/>
      <c r="R127" s="731"/>
      <c r="S127" s="732"/>
      <c r="T127" s="732"/>
      <c r="U127" s="732"/>
      <c r="V127" s="733"/>
      <c r="W127" s="227"/>
      <c r="X127" s="228"/>
      <c r="Y127" s="228"/>
      <c r="Z127" s="229"/>
      <c r="AA127" s="230"/>
    </row>
    <row r="128" spans="1:27" ht="37.5" customHeight="1">
      <c r="A128" s="201"/>
      <c r="B128" s="203">
        <f t="shared" si="3"/>
        <v>96</v>
      </c>
      <c r="C128" s="224"/>
      <c r="D128" s="225"/>
      <c r="E128" s="225"/>
      <c r="F128" s="225"/>
      <c r="G128" s="225"/>
      <c r="H128" s="225"/>
      <c r="I128" s="225"/>
      <c r="J128" s="225"/>
      <c r="K128" s="225"/>
      <c r="L128" s="226"/>
      <c r="M128" s="754"/>
      <c r="N128" s="754"/>
      <c r="O128" s="754"/>
      <c r="P128" s="754"/>
      <c r="Q128" s="754"/>
      <c r="R128" s="731"/>
      <c r="S128" s="732"/>
      <c r="T128" s="732"/>
      <c r="U128" s="732"/>
      <c r="V128" s="733"/>
      <c r="W128" s="227"/>
      <c r="X128" s="228"/>
      <c r="Y128" s="228"/>
      <c r="Z128" s="229"/>
      <c r="AA128" s="230"/>
    </row>
    <row r="129" spans="1:27" ht="37.5" customHeight="1">
      <c r="A129" s="201"/>
      <c r="B129" s="203">
        <f t="shared" si="3"/>
        <v>97</v>
      </c>
      <c r="C129" s="224"/>
      <c r="D129" s="225"/>
      <c r="E129" s="225"/>
      <c r="F129" s="225"/>
      <c r="G129" s="225"/>
      <c r="H129" s="225"/>
      <c r="I129" s="225"/>
      <c r="J129" s="225"/>
      <c r="K129" s="225"/>
      <c r="L129" s="226"/>
      <c r="M129" s="754"/>
      <c r="N129" s="754"/>
      <c r="O129" s="754"/>
      <c r="P129" s="754"/>
      <c r="Q129" s="754"/>
      <c r="R129" s="731"/>
      <c r="S129" s="732"/>
      <c r="T129" s="732"/>
      <c r="U129" s="732"/>
      <c r="V129" s="733"/>
      <c r="W129" s="227"/>
      <c r="X129" s="228"/>
      <c r="Y129" s="228"/>
      <c r="Z129" s="229"/>
      <c r="AA129" s="230"/>
    </row>
    <row r="130" spans="1:27" ht="37.5" customHeight="1">
      <c r="A130" s="201"/>
      <c r="B130" s="203">
        <f t="shared" si="3"/>
        <v>98</v>
      </c>
      <c r="C130" s="224"/>
      <c r="D130" s="225"/>
      <c r="E130" s="225"/>
      <c r="F130" s="225"/>
      <c r="G130" s="225"/>
      <c r="H130" s="225"/>
      <c r="I130" s="225"/>
      <c r="J130" s="225"/>
      <c r="K130" s="225"/>
      <c r="L130" s="226"/>
      <c r="M130" s="754"/>
      <c r="N130" s="754"/>
      <c r="O130" s="754"/>
      <c r="P130" s="754"/>
      <c r="Q130" s="754"/>
      <c r="R130" s="731"/>
      <c r="S130" s="732"/>
      <c r="T130" s="732"/>
      <c r="U130" s="732"/>
      <c r="V130" s="733"/>
      <c r="W130" s="227"/>
      <c r="X130" s="228"/>
      <c r="Y130" s="228"/>
      <c r="Z130" s="229"/>
      <c r="AA130" s="230"/>
    </row>
    <row r="131" spans="1:27" ht="37.5" customHeight="1">
      <c r="A131" s="201"/>
      <c r="B131" s="203">
        <f t="shared" ref="B131:B132" si="4">B130+1</f>
        <v>99</v>
      </c>
      <c r="C131" s="224"/>
      <c r="D131" s="225"/>
      <c r="E131" s="225"/>
      <c r="F131" s="225"/>
      <c r="G131" s="225"/>
      <c r="H131" s="225"/>
      <c r="I131" s="225"/>
      <c r="J131" s="225"/>
      <c r="K131" s="225"/>
      <c r="L131" s="226"/>
      <c r="M131" s="754"/>
      <c r="N131" s="754"/>
      <c r="O131" s="754"/>
      <c r="P131" s="754"/>
      <c r="Q131" s="754"/>
      <c r="R131" s="731"/>
      <c r="S131" s="732"/>
      <c r="T131" s="732"/>
      <c r="U131" s="732"/>
      <c r="V131" s="733"/>
      <c r="W131" s="227"/>
      <c r="X131" s="228"/>
      <c r="Y131" s="228"/>
      <c r="Z131" s="229"/>
      <c r="AA131" s="230"/>
    </row>
    <row r="132" spans="1:27" ht="37.5" customHeight="1" thickBot="1">
      <c r="A132" s="201"/>
      <c r="B132" s="203">
        <f t="shared" si="4"/>
        <v>100</v>
      </c>
      <c r="C132" s="231"/>
      <c r="D132" s="232"/>
      <c r="E132" s="232"/>
      <c r="F132" s="232"/>
      <c r="G132" s="232"/>
      <c r="H132" s="232"/>
      <c r="I132" s="232"/>
      <c r="J132" s="232"/>
      <c r="K132" s="232"/>
      <c r="L132" s="233"/>
      <c r="M132" s="759"/>
      <c r="N132" s="759"/>
      <c r="O132" s="759"/>
      <c r="P132" s="759"/>
      <c r="Q132" s="759"/>
      <c r="R132" s="719"/>
      <c r="S132" s="720"/>
      <c r="T132" s="720"/>
      <c r="U132" s="720"/>
      <c r="V132" s="721"/>
      <c r="W132" s="234"/>
      <c r="X132" s="235"/>
      <c r="Y132" s="235"/>
      <c r="Z132" s="236"/>
      <c r="AA132" s="237"/>
    </row>
    <row r="133" spans="1:27" ht="4.5" customHeight="1">
      <c r="A133" s="42"/>
    </row>
    <row r="134" spans="1:27" ht="28.5" customHeight="1">
      <c r="B134" s="46"/>
      <c r="C134" s="758"/>
      <c r="D134" s="758"/>
      <c r="E134" s="758"/>
      <c r="F134" s="758"/>
      <c r="G134" s="758"/>
      <c r="H134" s="758"/>
      <c r="I134" s="758"/>
      <c r="J134" s="758"/>
      <c r="K134" s="758"/>
      <c r="L134" s="758"/>
      <c r="M134" s="758"/>
      <c r="N134" s="758"/>
      <c r="O134" s="758"/>
      <c r="P134" s="758"/>
      <c r="Q134" s="758"/>
      <c r="R134" s="758"/>
      <c r="S134" s="758"/>
      <c r="T134" s="758"/>
      <c r="U134" s="758"/>
      <c r="V134" s="758"/>
      <c r="W134" s="758"/>
      <c r="X134" s="758"/>
      <c r="Y134" s="758"/>
      <c r="Z134" s="758"/>
      <c r="AA134" s="758"/>
    </row>
    <row r="135" spans="1:27" ht="20.100000000000001" customHeight="1">
      <c r="T135" s="8"/>
      <c r="U135" s="8"/>
      <c r="V135" s="8"/>
      <c r="W135" s="8"/>
      <c r="X135" s="8"/>
      <c r="Y135" s="8"/>
    </row>
    <row r="136" spans="1:27" ht="20.100000000000001" customHeight="1">
      <c r="T136" s="8"/>
      <c r="U136" s="8"/>
      <c r="V136" s="8"/>
      <c r="W136" s="8"/>
      <c r="X136" s="8"/>
      <c r="Y136" s="8"/>
    </row>
    <row r="137" spans="1:27" ht="20.100000000000001" customHeight="1">
      <c r="T137" s="8"/>
      <c r="U137" s="8"/>
      <c r="V137" s="8"/>
      <c r="W137" s="8"/>
      <c r="X137" s="8"/>
      <c r="Y137" s="8"/>
    </row>
    <row r="138" spans="1:27" ht="20.100000000000001" customHeight="1">
      <c r="T138" s="8"/>
      <c r="U138" s="8"/>
      <c r="V138" s="43"/>
      <c r="W138" s="43"/>
      <c r="X138" s="8"/>
      <c r="Y138" s="8"/>
    </row>
    <row r="139" spans="1:27" ht="20.100000000000001" customHeight="1">
      <c r="T139" s="8"/>
      <c r="U139" s="8"/>
      <c r="V139" s="44"/>
      <c r="W139" s="44"/>
      <c r="X139" s="8"/>
      <c r="Y139" s="8"/>
    </row>
    <row r="140" spans="1:27" ht="20.100000000000001" customHeight="1">
      <c r="T140" s="8"/>
      <c r="U140" s="8"/>
      <c r="V140" s="45"/>
      <c r="W140" s="45"/>
      <c r="X140" s="8"/>
      <c r="Y140" s="8"/>
    </row>
    <row r="141" spans="1:27" ht="20.100000000000001" customHeight="1">
      <c r="T141" s="8"/>
      <c r="U141" s="8"/>
      <c r="V141" s="8"/>
      <c r="W141" s="8"/>
      <c r="X141" s="8"/>
      <c r="Y141" s="8"/>
    </row>
  </sheetData>
  <mergeCells count="236">
    <mergeCell ref="M131:Q131"/>
    <mergeCell ref="M120:Q120"/>
    <mergeCell ref="M121:Q121"/>
    <mergeCell ref="M122:Q122"/>
    <mergeCell ref="M123:Q123"/>
    <mergeCell ref="M124:Q124"/>
    <mergeCell ref="M125:Q125"/>
    <mergeCell ref="M126:Q126"/>
    <mergeCell ref="M127:Q127"/>
    <mergeCell ref="M128:Q128"/>
    <mergeCell ref="M113:Q113"/>
    <mergeCell ref="M114:Q114"/>
    <mergeCell ref="M115:Q115"/>
    <mergeCell ref="M116:Q116"/>
    <mergeCell ref="M117:Q117"/>
    <mergeCell ref="M118:Q118"/>
    <mergeCell ref="M119:Q119"/>
    <mergeCell ref="M129:Q129"/>
    <mergeCell ref="M130:Q130"/>
    <mergeCell ref="M104:Q104"/>
    <mergeCell ref="M105:Q105"/>
    <mergeCell ref="M106:Q106"/>
    <mergeCell ref="M107:Q107"/>
    <mergeCell ref="M108:Q108"/>
    <mergeCell ref="M109:Q109"/>
    <mergeCell ref="M110:Q110"/>
    <mergeCell ref="M111:Q111"/>
    <mergeCell ref="M112:Q112"/>
    <mergeCell ref="M95:Q95"/>
    <mergeCell ref="M96:Q96"/>
    <mergeCell ref="M97:Q97"/>
    <mergeCell ref="M98:Q98"/>
    <mergeCell ref="M99:Q99"/>
    <mergeCell ref="M100:Q100"/>
    <mergeCell ref="M101:Q101"/>
    <mergeCell ref="M102:Q102"/>
    <mergeCell ref="M103:Q103"/>
    <mergeCell ref="M86:Q86"/>
    <mergeCell ref="M87:Q87"/>
    <mergeCell ref="M88:Q88"/>
    <mergeCell ref="M89:Q89"/>
    <mergeCell ref="M90:Q90"/>
    <mergeCell ref="M91:Q91"/>
    <mergeCell ref="M92:Q92"/>
    <mergeCell ref="M93:Q93"/>
    <mergeCell ref="M94:Q94"/>
    <mergeCell ref="B22:B23"/>
    <mergeCell ref="C11:L11"/>
    <mergeCell ref="M54:Q54"/>
    <mergeCell ref="M55:Q55"/>
    <mergeCell ref="M56:Q56"/>
    <mergeCell ref="M51:Q51"/>
    <mergeCell ref="M72:Q72"/>
    <mergeCell ref="M73:Q73"/>
    <mergeCell ref="M74:Q74"/>
    <mergeCell ref="M26:X26"/>
    <mergeCell ref="C26:L26"/>
    <mergeCell ref="M22:X22"/>
    <mergeCell ref="C22:L22"/>
    <mergeCell ref="R42:V42"/>
    <mergeCell ref="R43:V43"/>
    <mergeCell ref="R44:V44"/>
    <mergeCell ref="R70:V70"/>
    <mergeCell ref="R71:V71"/>
    <mergeCell ref="M57:Q57"/>
    <mergeCell ref="M58:Q58"/>
    <mergeCell ref="M59:Q59"/>
    <mergeCell ref="R61:V61"/>
    <mergeCell ref="R62:V62"/>
    <mergeCell ref="R69:V69"/>
    <mergeCell ref="M132:Q132"/>
    <mergeCell ref="M60:Q60"/>
    <mergeCell ref="M61:Q61"/>
    <mergeCell ref="M62:Q62"/>
    <mergeCell ref="M65:Q65"/>
    <mergeCell ref="M66:Q66"/>
    <mergeCell ref="M67:Q67"/>
    <mergeCell ref="M68:Q68"/>
    <mergeCell ref="M63:Q63"/>
    <mergeCell ref="M64:Q64"/>
    <mergeCell ref="M70:Q70"/>
    <mergeCell ref="M71:Q71"/>
    <mergeCell ref="M69:Q69"/>
    <mergeCell ref="M75:Q75"/>
    <mergeCell ref="M76:Q76"/>
    <mergeCell ref="M77:Q77"/>
    <mergeCell ref="M78:Q78"/>
    <mergeCell ref="M79:Q79"/>
    <mergeCell ref="M80:Q80"/>
    <mergeCell ref="M81:Q81"/>
    <mergeCell ref="M82:Q82"/>
    <mergeCell ref="M83:Q83"/>
    <mergeCell ref="M84:Q84"/>
    <mergeCell ref="M85:Q85"/>
    <mergeCell ref="R37:V37"/>
    <mergeCell ref="M33:Q33"/>
    <mergeCell ref="M34:Q34"/>
    <mergeCell ref="M35:Q35"/>
    <mergeCell ref="M36:Q36"/>
    <mergeCell ref="M37:Q37"/>
    <mergeCell ref="M38:Q38"/>
    <mergeCell ref="M39:Q39"/>
    <mergeCell ref="M45:Q45"/>
    <mergeCell ref="M46:Q46"/>
    <mergeCell ref="M47:Q47"/>
    <mergeCell ref="M48:Q48"/>
    <mergeCell ref="M49:Q49"/>
    <mergeCell ref="M50:Q50"/>
    <mergeCell ref="M53:Q53"/>
    <mergeCell ref="R52:V52"/>
    <mergeCell ref="R53:V53"/>
    <mergeCell ref="C134:AA134"/>
    <mergeCell ref="R54:V54"/>
    <mergeCell ref="R131:V131"/>
    <mergeCell ref="R130:V130"/>
    <mergeCell ref="R129:V129"/>
    <mergeCell ref="R128:V128"/>
    <mergeCell ref="R127:V127"/>
    <mergeCell ref="R126:V126"/>
    <mergeCell ref="R125:V125"/>
    <mergeCell ref="R124:V124"/>
    <mergeCell ref="R123:V123"/>
    <mergeCell ref="R122:V122"/>
    <mergeCell ref="R121:V121"/>
    <mergeCell ref="R120:V120"/>
    <mergeCell ref="R119:V119"/>
    <mergeCell ref="R118:V118"/>
    <mergeCell ref="C30:AA30"/>
    <mergeCell ref="M20:X20"/>
    <mergeCell ref="M21:X21"/>
    <mergeCell ref="C25:L25"/>
    <mergeCell ref="C20:L20"/>
    <mergeCell ref="C21:L21"/>
    <mergeCell ref="M52:Q52"/>
    <mergeCell ref="R47:V47"/>
    <mergeCell ref="R48:V48"/>
    <mergeCell ref="M41:Q41"/>
    <mergeCell ref="M40:Q40"/>
    <mergeCell ref="R38:V38"/>
    <mergeCell ref="R39:V39"/>
    <mergeCell ref="R40:V40"/>
    <mergeCell ref="R33:V33"/>
    <mergeCell ref="R34:V34"/>
    <mergeCell ref="R35:V35"/>
    <mergeCell ref="R36:V36"/>
    <mergeCell ref="M42:Q42"/>
    <mergeCell ref="M43:Q43"/>
    <mergeCell ref="M44:Q44"/>
    <mergeCell ref="R46:V46"/>
    <mergeCell ref="AA31:AA32"/>
    <mergeCell ref="Z31:Z32"/>
    <mergeCell ref="M15:X15"/>
    <mergeCell ref="M16:X16"/>
    <mergeCell ref="M18:X18"/>
    <mergeCell ref="M19:X19"/>
    <mergeCell ref="M24:X24"/>
    <mergeCell ref="M25:X25"/>
    <mergeCell ref="C15:L15"/>
    <mergeCell ref="C16:L16"/>
    <mergeCell ref="C17:L17"/>
    <mergeCell ref="C18:L18"/>
    <mergeCell ref="C19:L19"/>
    <mergeCell ref="C24:L24"/>
    <mergeCell ref="C23:L23"/>
    <mergeCell ref="M23:X23"/>
    <mergeCell ref="R117:V117"/>
    <mergeCell ref="R116:V116"/>
    <mergeCell ref="R115:V115"/>
    <mergeCell ref="R114:V114"/>
    <mergeCell ref="R113:V113"/>
    <mergeCell ref="R112:V112"/>
    <mergeCell ref="R111:V111"/>
    <mergeCell ref="R110:V110"/>
    <mergeCell ref="R109:V109"/>
    <mergeCell ref="R108:V108"/>
    <mergeCell ref="R107:V107"/>
    <mergeCell ref="R106:V106"/>
    <mergeCell ref="R105:V105"/>
    <mergeCell ref="R104:V104"/>
    <mergeCell ref="R103:V103"/>
    <mergeCell ref="R102:V102"/>
    <mergeCell ref="R101:V101"/>
    <mergeCell ref="R100:V100"/>
    <mergeCell ref="R99:V99"/>
    <mergeCell ref="R98:V98"/>
    <mergeCell ref="R97:V97"/>
    <mergeCell ref="R96:V96"/>
    <mergeCell ref="R95:V95"/>
    <mergeCell ref="R94:V94"/>
    <mergeCell ref="R93:V93"/>
    <mergeCell ref="R92:V92"/>
    <mergeCell ref="R91:V91"/>
    <mergeCell ref="R90:V90"/>
    <mergeCell ref="R89:V89"/>
    <mergeCell ref="R88:V88"/>
    <mergeCell ref="R87:V87"/>
    <mergeCell ref="R86:V86"/>
    <mergeCell ref="R85:V85"/>
    <mergeCell ref="R84:V84"/>
    <mergeCell ref="R83:V83"/>
    <mergeCell ref="R82:V82"/>
    <mergeCell ref="R79:V79"/>
    <mergeCell ref="R78:V78"/>
    <mergeCell ref="R57:V57"/>
    <mergeCell ref="R56:V56"/>
    <mergeCell ref="R55:V55"/>
    <mergeCell ref="R68:V68"/>
    <mergeCell ref="R67:V67"/>
    <mergeCell ref="R66:V66"/>
    <mergeCell ref="R65:V65"/>
    <mergeCell ref="R64:V64"/>
    <mergeCell ref="R63:V63"/>
    <mergeCell ref="Y31:Y32"/>
    <mergeCell ref="X31:X32"/>
    <mergeCell ref="R31:W31"/>
    <mergeCell ref="R132:V132"/>
    <mergeCell ref="B31:B32"/>
    <mergeCell ref="C31:L32"/>
    <mergeCell ref="R32:V32"/>
    <mergeCell ref="M31:Q32"/>
    <mergeCell ref="R77:V77"/>
    <mergeCell ref="R76:V76"/>
    <mergeCell ref="R75:V75"/>
    <mergeCell ref="R74:V74"/>
    <mergeCell ref="R73:V73"/>
    <mergeCell ref="R72:V72"/>
    <mergeCell ref="R45:V45"/>
    <mergeCell ref="R41:V41"/>
    <mergeCell ref="R51:V51"/>
    <mergeCell ref="R50:V50"/>
    <mergeCell ref="R49:V49"/>
    <mergeCell ref="R60:V60"/>
    <mergeCell ref="R59:V59"/>
    <mergeCell ref="R58:V58"/>
    <mergeCell ref="R81:V81"/>
    <mergeCell ref="R80:V80"/>
  </mergeCells>
  <phoneticPr fontId="7"/>
  <dataValidations count="1">
    <dataValidation type="list" allowBlank="1" showInputMessage="1" showErrorMessage="1" sqref="Y33:Y132">
      <formula1>サービス名</formula1>
    </dataValidation>
  </dataValidations>
  <pageMargins left="0.70866141732283472" right="0.70866141732283472" top="0.74803149606299213" bottom="0.74803149606299213" header="0.31496062992125984" footer="0.31496062992125984"/>
  <pageSetup paperSize="9" scale="54" fitToHeight="0"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X264"/>
  <sheetViews>
    <sheetView view="pageBreakPreview" zoomScale="150" zoomScaleNormal="120" zoomScaleSheetLayoutView="150" workbookViewId="0"/>
  </sheetViews>
  <sheetFormatPr defaultColWidth="9" defaultRowHeight="13.5"/>
  <cols>
    <col min="1" max="1" width="2.5" style="77" customWidth="1"/>
    <col min="2" max="6" width="2.75" style="77" customWidth="1"/>
    <col min="7" max="35" width="2.5" style="77" customWidth="1"/>
    <col min="36" max="36" width="2.5" style="78" customWidth="1"/>
    <col min="37" max="37" width="4.125" style="77" customWidth="1"/>
    <col min="38" max="43" width="9.25" style="77" customWidth="1"/>
    <col min="44" max="44" width="9.75" style="77" bestFit="1" customWidth="1"/>
    <col min="45" max="16384" width="9" style="77"/>
  </cols>
  <sheetData>
    <row r="1" spans="1:46" ht="14.25" customHeight="1">
      <c r="A1" s="238" t="s">
        <v>273</v>
      </c>
      <c r="B1" s="239"/>
      <c r="C1" s="239"/>
      <c r="D1" s="239"/>
      <c r="E1" s="239"/>
      <c r="F1" s="239"/>
      <c r="G1" s="239"/>
      <c r="H1" s="239"/>
      <c r="I1" s="239"/>
      <c r="J1" s="239"/>
      <c r="K1" s="239"/>
      <c r="L1" s="239"/>
      <c r="M1" s="239"/>
      <c r="N1" s="239"/>
      <c r="O1" s="239"/>
      <c r="P1" s="239"/>
      <c r="Q1" s="239"/>
      <c r="R1" s="239"/>
      <c r="S1" s="239"/>
      <c r="T1" s="239"/>
      <c r="U1" s="239"/>
      <c r="V1" s="239"/>
      <c r="W1" s="239"/>
      <c r="X1" s="239"/>
      <c r="Y1" s="876" t="s">
        <v>170</v>
      </c>
      <c r="Z1" s="876"/>
      <c r="AA1" s="876"/>
      <c r="AB1" s="876"/>
      <c r="AC1" s="876" t="str">
        <f>IF(基本情報入力シート!C11="","",基本情報入力シート!C11)</f>
        <v/>
      </c>
      <c r="AD1" s="876"/>
      <c r="AE1" s="876"/>
      <c r="AF1" s="876"/>
      <c r="AG1" s="876"/>
      <c r="AH1" s="876"/>
      <c r="AI1" s="876"/>
      <c r="AJ1" s="876"/>
    </row>
    <row r="2" spans="1:46" ht="14.25" customHeight="1">
      <c r="A2" s="239"/>
      <c r="B2" s="239"/>
      <c r="C2" s="239"/>
      <c r="D2" s="239"/>
      <c r="E2" s="239"/>
      <c r="F2" s="239"/>
      <c r="G2" s="239"/>
      <c r="H2" s="239"/>
      <c r="I2" s="239"/>
      <c r="J2" s="239"/>
      <c r="K2" s="239"/>
      <c r="L2" s="239"/>
      <c r="M2" s="239"/>
      <c r="N2" s="239"/>
      <c r="O2" s="239"/>
      <c r="P2" s="239"/>
      <c r="Q2" s="239"/>
      <c r="R2" s="239"/>
      <c r="S2" s="239"/>
      <c r="T2" s="239"/>
      <c r="U2" s="239"/>
      <c r="V2" s="239"/>
      <c r="W2" s="239"/>
      <c r="X2" s="239"/>
      <c r="Y2" s="240"/>
      <c r="Z2" s="240"/>
      <c r="AA2" s="240"/>
      <c r="AB2" s="240"/>
      <c r="AC2" s="240"/>
      <c r="AD2" s="240"/>
      <c r="AE2" s="240"/>
      <c r="AF2" s="240"/>
      <c r="AG2" s="240"/>
      <c r="AH2" s="240"/>
      <c r="AI2" s="240"/>
      <c r="AJ2" s="241"/>
    </row>
    <row r="3" spans="1:46" ht="6" customHeight="1">
      <c r="A3" s="238"/>
      <c r="B3" s="239"/>
      <c r="C3" s="239"/>
      <c r="D3" s="239"/>
      <c r="E3" s="239"/>
      <c r="F3" s="239"/>
      <c r="G3" s="239"/>
      <c r="H3" s="239"/>
      <c r="I3" s="239"/>
      <c r="J3" s="239"/>
      <c r="K3" s="239"/>
      <c r="L3" s="239"/>
      <c r="M3" s="239"/>
      <c r="N3" s="239"/>
      <c r="O3" s="239"/>
      <c r="P3" s="239"/>
      <c r="Q3" s="239"/>
      <c r="R3" s="239"/>
      <c r="S3" s="239"/>
      <c r="T3" s="239"/>
      <c r="U3" s="239"/>
      <c r="V3" s="239"/>
      <c r="W3" s="239"/>
      <c r="X3" s="239"/>
      <c r="Y3" s="239"/>
      <c r="Z3" s="239"/>
      <c r="AA3" s="239"/>
      <c r="AB3" s="239"/>
      <c r="AC3" s="239"/>
      <c r="AD3" s="239"/>
      <c r="AE3" s="239"/>
      <c r="AF3" s="239"/>
      <c r="AG3" s="239"/>
      <c r="AH3" s="239"/>
      <c r="AI3" s="239"/>
      <c r="AJ3" s="241"/>
    </row>
    <row r="4" spans="1:46" ht="16.5" customHeight="1">
      <c r="A4" s="239"/>
      <c r="B4" s="242"/>
      <c r="C4" s="242"/>
      <c r="D4" s="242"/>
      <c r="E4" s="242"/>
      <c r="F4" s="242"/>
      <c r="G4" s="242"/>
      <c r="H4" s="242"/>
      <c r="I4" s="242"/>
      <c r="J4" s="242"/>
      <c r="K4" s="242"/>
      <c r="L4" s="242"/>
      <c r="M4" s="242"/>
      <c r="N4" s="242"/>
      <c r="O4" s="242"/>
      <c r="P4" s="242"/>
      <c r="Q4" s="242"/>
      <c r="R4" s="242"/>
      <c r="S4" s="242"/>
      <c r="T4" s="242"/>
      <c r="U4" s="242"/>
      <c r="V4" s="242"/>
      <c r="W4" s="242"/>
      <c r="X4" s="242"/>
      <c r="Y4" s="242"/>
      <c r="Z4" s="242"/>
      <c r="AA4" s="242"/>
      <c r="AB4" s="242"/>
      <c r="AC4" s="243" t="s">
        <v>127</v>
      </c>
      <c r="AD4" s="891"/>
      <c r="AE4" s="891"/>
      <c r="AF4" s="242" t="s">
        <v>21</v>
      </c>
      <c r="AG4" s="242"/>
      <c r="AH4" s="242"/>
      <c r="AI4" s="242"/>
      <c r="AJ4" s="244"/>
    </row>
    <row r="5" spans="1:46" ht="6" customHeight="1">
      <c r="A5" s="239"/>
      <c r="B5" s="239"/>
      <c r="C5" s="239"/>
      <c r="D5" s="239"/>
      <c r="E5" s="239"/>
      <c r="F5" s="239"/>
      <c r="G5" s="239"/>
      <c r="H5" s="239"/>
      <c r="I5" s="239"/>
      <c r="J5" s="239"/>
      <c r="K5" s="239"/>
      <c r="L5" s="239"/>
      <c r="M5" s="239"/>
      <c r="N5" s="239"/>
      <c r="O5" s="239"/>
      <c r="P5" s="239"/>
      <c r="Q5" s="239"/>
      <c r="R5" s="239"/>
      <c r="S5" s="239"/>
      <c r="T5" s="239"/>
      <c r="U5" s="239"/>
      <c r="V5" s="239"/>
      <c r="W5" s="239"/>
      <c r="X5" s="239"/>
      <c r="Y5" s="239"/>
      <c r="Z5" s="239"/>
      <c r="AA5" s="239"/>
      <c r="AB5" s="239"/>
      <c r="AC5" s="239"/>
      <c r="AD5" s="239"/>
      <c r="AE5" s="239"/>
      <c r="AF5" s="239"/>
      <c r="AG5" s="239"/>
      <c r="AH5" s="239"/>
      <c r="AI5" s="239"/>
      <c r="AJ5" s="241"/>
    </row>
    <row r="6" spans="1:46" ht="15" customHeight="1">
      <c r="A6" s="245" t="s">
        <v>280</v>
      </c>
      <c r="B6" s="239"/>
      <c r="C6" s="239"/>
      <c r="D6" s="239"/>
      <c r="E6" s="239"/>
      <c r="F6" s="239"/>
      <c r="G6" s="239"/>
      <c r="H6" s="239"/>
      <c r="I6" s="239"/>
      <c r="J6" s="239"/>
      <c r="K6" s="239"/>
      <c r="L6" s="239"/>
      <c r="M6" s="239"/>
      <c r="N6" s="239"/>
      <c r="O6" s="239"/>
      <c r="P6" s="239"/>
      <c r="Q6" s="239"/>
      <c r="R6" s="240"/>
      <c r="S6" s="240"/>
      <c r="T6" s="240"/>
      <c r="U6" s="240"/>
      <c r="V6" s="240"/>
      <c r="W6" s="240"/>
      <c r="X6" s="240"/>
      <c r="Y6" s="240"/>
      <c r="Z6" s="240"/>
      <c r="AA6" s="246"/>
      <c r="AB6" s="246"/>
      <c r="AC6" s="247"/>
      <c r="AD6" s="247"/>
      <c r="AE6" s="247"/>
      <c r="AF6" s="247"/>
      <c r="AG6" s="247"/>
      <c r="AH6" s="247"/>
      <c r="AI6" s="247"/>
      <c r="AJ6" s="248"/>
    </row>
    <row r="7" spans="1:46" ht="6" customHeight="1">
      <c r="A7" s="239"/>
      <c r="B7" s="239"/>
      <c r="C7" s="239"/>
      <c r="D7" s="239"/>
      <c r="E7" s="239"/>
      <c r="F7" s="239"/>
      <c r="G7" s="239"/>
      <c r="H7" s="239"/>
      <c r="I7" s="239"/>
      <c r="J7" s="239"/>
      <c r="K7" s="239"/>
      <c r="L7" s="239"/>
      <c r="M7" s="239"/>
      <c r="N7" s="239"/>
      <c r="O7" s="239"/>
      <c r="P7" s="239"/>
      <c r="Q7" s="239"/>
      <c r="R7" s="239"/>
      <c r="S7" s="239"/>
      <c r="T7" s="239"/>
      <c r="U7" s="239"/>
      <c r="V7" s="239"/>
      <c r="W7" s="239"/>
      <c r="X7" s="239"/>
      <c r="Y7" s="239"/>
      <c r="Z7" s="239"/>
      <c r="AA7" s="239"/>
      <c r="AB7" s="239"/>
      <c r="AC7" s="239"/>
      <c r="AD7" s="239"/>
      <c r="AE7" s="239"/>
      <c r="AF7" s="239"/>
      <c r="AG7" s="239"/>
      <c r="AH7" s="239"/>
      <c r="AI7" s="239"/>
      <c r="AJ7" s="241"/>
    </row>
    <row r="8" spans="1:46" s="80" customFormat="1" ht="12">
      <c r="A8" s="1052" t="s">
        <v>230</v>
      </c>
      <c r="B8" s="1053"/>
      <c r="C8" s="1053"/>
      <c r="D8" s="1053"/>
      <c r="E8" s="1053"/>
      <c r="F8" s="1054"/>
      <c r="G8" s="1055" t="str">
        <f>IF(基本情報入力シート!M15="","",基本情報入力シート!M15)</f>
        <v/>
      </c>
      <c r="H8" s="1055"/>
      <c r="I8" s="1055"/>
      <c r="J8" s="1055"/>
      <c r="K8" s="1055"/>
      <c r="L8" s="1055"/>
      <c r="M8" s="1055"/>
      <c r="N8" s="1055"/>
      <c r="O8" s="1055"/>
      <c r="P8" s="1055"/>
      <c r="Q8" s="1055"/>
      <c r="R8" s="1055"/>
      <c r="S8" s="1055"/>
      <c r="T8" s="1055"/>
      <c r="U8" s="1055"/>
      <c r="V8" s="1055"/>
      <c r="W8" s="1055"/>
      <c r="X8" s="1055"/>
      <c r="Y8" s="1055"/>
      <c r="Z8" s="1055"/>
      <c r="AA8" s="1055"/>
      <c r="AB8" s="1055"/>
      <c r="AC8" s="1055"/>
      <c r="AD8" s="1055"/>
      <c r="AE8" s="1055"/>
      <c r="AF8" s="1055"/>
      <c r="AG8" s="1055"/>
      <c r="AH8" s="1055"/>
      <c r="AI8" s="1055"/>
      <c r="AJ8" s="1056"/>
    </row>
    <row r="9" spans="1:46" s="80" customFormat="1" ht="25.5" customHeight="1">
      <c r="A9" s="1008" t="s">
        <v>229</v>
      </c>
      <c r="B9" s="843"/>
      <c r="C9" s="843"/>
      <c r="D9" s="843"/>
      <c r="E9" s="843"/>
      <c r="F9" s="856"/>
      <c r="G9" s="1057" t="str">
        <f>IF(基本情報入力シート!M16="","",基本情報入力シート!M16)</f>
        <v/>
      </c>
      <c r="H9" s="1057"/>
      <c r="I9" s="1057"/>
      <c r="J9" s="1057"/>
      <c r="K9" s="1057"/>
      <c r="L9" s="1057"/>
      <c r="M9" s="1057"/>
      <c r="N9" s="1057"/>
      <c r="O9" s="1057"/>
      <c r="P9" s="1057"/>
      <c r="Q9" s="1057"/>
      <c r="R9" s="1057"/>
      <c r="S9" s="1057"/>
      <c r="T9" s="1057"/>
      <c r="U9" s="1057"/>
      <c r="V9" s="1057"/>
      <c r="W9" s="1057"/>
      <c r="X9" s="1057"/>
      <c r="Y9" s="1057"/>
      <c r="Z9" s="1057"/>
      <c r="AA9" s="1057"/>
      <c r="AB9" s="1057"/>
      <c r="AC9" s="1057"/>
      <c r="AD9" s="1057"/>
      <c r="AE9" s="1057"/>
      <c r="AF9" s="1057"/>
      <c r="AG9" s="1057"/>
      <c r="AH9" s="1057"/>
      <c r="AI9" s="1057"/>
      <c r="AJ9" s="1058"/>
    </row>
    <row r="10" spans="1:46" s="80" customFormat="1" ht="12.75" customHeight="1">
      <c r="A10" s="1070" t="s">
        <v>233</v>
      </c>
      <c r="B10" s="1071"/>
      <c r="C10" s="1071"/>
      <c r="D10" s="1071"/>
      <c r="E10" s="1071"/>
      <c r="F10" s="1072"/>
      <c r="G10" s="249" t="s">
        <v>8</v>
      </c>
      <c r="H10" s="892" t="str">
        <f>IF(基本情報入力シート!AC17="","",基本情報入力シート!AC17)</f>
        <v>－</v>
      </c>
      <c r="I10" s="892"/>
      <c r="J10" s="892"/>
      <c r="K10" s="892"/>
      <c r="L10" s="892"/>
      <c r="M10" s="250"/>
      <c r="N10" s="251"/>
      <c r="O10" s="251"/>
      <c r="P10" s="251"/>
      <c r="Q10" s="251"/>
      <c r="R10" s="251"/>
      <c r="S10" s="251"/>
      <c r="T10" s="251"/>
      <c r="U10" s="251"/>
      <c r="V10" s="251"/>
      <c r="W10" s="251"/>
      <c r="X10" s="251"/>
      <c r="Y10" s="251"/>
      <c r="Z10" s="251"/>
      <c r="AA10" s="251"/>
      <c r="AB10" s="251"/>
      <c r="AC10" s="251"/>
      <c r="AD10" s="251"/>
      <c r="AE10" s="251"/>
      <c r="AF10" s="251"/>
      <c r="AG10" s="251"/>
      <c r="AH10" s="251"/>
      <c r="AI10" s="251"/>
      <c r="AJ10" s="252"/>
    </row>
    <row r="11" spans="1:46" s="80" customFormat="1" ht="16.5" customHeight="1">
      <c r="A11" s="1009"/>
      <c r="B11" s="1010"/>
      <c r="C11" s="1010"/>
      <c r="D11" s="1010"/>
      <c r="E11" s="1010"/>
      <c r="F11" s="1011"/>
      <c r="G11" s="1066" t="str">
        <f>IF(基本情報入力シート!M18="","",基本情報入力シート!M18)</f>
        <v/>
      </c>
      <c r="H11" s="1067"/>
      <c r="I11" s="1067"/>
      <c r="J11" s="1067"/>
      <c r="K11" s="1067"/>
      <c r="L11" s="1067"/>
      <c r="M11" s="1067"/>
      <c r="N11" s="1067"/>
      <c r="O11" s="1067"/>
      <c r="P11" s="1067"/>
      <c r="Q11" s="1067"/>
      <c r="R11" s="1067"/>
      <c r="S11" s="1067"/>
      <c r="T11" s="1067"/>
      <c r="U11" s="1067"/>
      <c r="V11" s="1067"/>
      <c r="W11" s="1067"/>
      <c r="X11" s="1067"/>
      <c r="Y11" s="1067"/>
      <c r="Z11" s="1067"/>
      <c r="AA11" s="1067"/>
      <c r="AB11" s="1067"/>
      <c r="AC11" s="1067"/>
      <c r="AD11" s="1067"/>
      <c r="AE11" s="1067"/>
      <c r="AF11" s="1067"/>
      <c r="AG11" s="1067"/>
      <c r="AH11" s="1067"/>
      <c r="AI11" s="1067"/>
      <c r="AJ11" s="1068"/>
    </row>
    <row r="12" spans="1:46" s="80" customFormat="1" ht="16.5" customHeight="1">
      <c r="A12" s="1009"/>
      <c r="B12" s="1010"/>
      <c r="C12" s="1010"/>
      <c r="D12" s="1010"/>
      <c r="E12" s="1010"/>
      <c r="F12" s="1011"/>
      <c r="G12" s="1069" t="str">
        <f>IF(基本情報入力シート!M19="","",基本情報入力シート!M19)</f>
        <v/>
      </c>
      <c r="H12" s="1064"/>
      <c r="I12" s="1064"/>
      <c r="J12" s="1064"/>
      <c r="K12" s="1064"/>
      <c r="L12" s="1064"/>
      <c r="M12" s="1064"/>
      <c r="N12" s="1064"/>
      <c r="O12" s="1064"/>
      <c r="P12" s="1064"/>
      <c r="Q12" s="1064"/>
      <c r="R12" s="1064"/>
      <c r="S12" s="1064"/>
      <c r="T12" s="1064"/>
      <c r="U12" s="1064"/>
      <c r="V12" s="1064"/>
      <c r="W12" s="1064"/>
      <c r="X12" s="1064"/>
      <c r="Y12" s="1064"/>
      <c r="Z12" s="1064"/>
      <c r="AA12" s="1064"/>
      <c r="AB12" s="1064"/>
      <c r="AC12" s="1064"/>
      <c r="AD12" s="1064"/>
      <c r="AE12" s="1064"/>
      <c r="AF12" s="1064"/>
      <c r="AG12" s="1064"/>
      <c r="AH12" s="1064"/>
      <c r="AI12" s="1064"/>
      <c r="AJ12" s="1065"/>
    </row>
    <row r="13" spans="1:46" s="80" customFormat="1" ht="12">
      <c r="A13" s="1073" t="s">
        <v>230</v>
      </c>
      <c r="B13" s="1074"/>
      <c r="C13" s="1074"/>
      <c r="D13" s="1074"/>
      <c r="E13" s="1074"/>
      <c r="F13" s="1075"/>
      <c r="G13" s="1062" t="str">
        <f>IF(基本情報入力シート!M22="","",基本情報入力シート!M22)</f>
        <v/>
      </c>
      <c r="H13" s="1062"/>
      <c r="I13" s="1062"/>
      <c r="J13" s="1062"/>
      <c r="K13" s="1062"/>
      <c r="L13" s="1062"/>
      <c r="M13" s="1062"/>
      <c r="N13" s="1062"/>
      <c r="O13" s="1062"/>
      <c r="P13" s="1062"/>
      <c r="Q13" s="1062"/>
      <c r="R13" s="1062"/>
      <c r="S13" s="1062"/>
      <c r="T13" s="1062"/>
      <c r="U13" s="1062"/>
      <c r="V13" s="1062"/>
      <c r="W13" s="1062"/>
      <c r="X13" s="1062"/>
      <c r="Y13" s="1062"/>
      <c r="Z13" s="1062"/>
      <c r="AA13" s="1062"/>
      <c r="AB13" s="1062"/>
      <c r="AC13" s="1062"/>
      <c r="AD13" s="1062"/>
      <c r="AE13" s="1062"/>
      <c r="AF13" s="1062"/>
      <c r="AG13" s="1062"/>
      <c r="AH13" s="1062"/>
      <c r="AI13" s="1062"/>
      <c r="AJ13" s="1063"/>
    </row>
    <row r="14" spans="1:46" s="80" customFormat="1" ht="25.5" customHeight="1">
      <c r="A14" s="1009" t="s">
        <v>228</v>
      </c>
      <c r="B14" s="1010"/>
      <c r="C14" s="1010"/>
      <c r="D14" s="1010"/>
      <c r="E14" s="1010"/>
      <c r="F14" s="1011"/>
      <c r="G14" s="1064" t="str">
        <f>IF(基本情報入力シート!M23="","",基本情報入力シート!M23)</f>
        <v/>
      </c>
      <c r="H14" s="1064"/>
      <c r="I14" s="1064"/>
      <c r="J14" s="1064"/>
      <c r="K14" s="1064"/>
      <c r="L14" s="1064"/>
      <c r="M14" s="1064"/>
      <c r="N14" s="1064"/>
      <c r="O14" s="1064"/>
      <c r="P14" s="1064"/>
      <c r="Q14" s="1064"/>
      <c r="R14" s="1064"/>
      <c r="S14" s="1064"/>
      <c r="T14" s="1064"/>
      <c r="U14" s="1064"/>
      <c r="V14" s="1064"/>
      <c r="W14" s="1064"/>
      <c r="X14" s="1064"/>
      <c r="Y14" s="1064"/>
      <c r="Z14" s="1064"/>
      <c r="AA14" s="1064"/>
      <c r="AB14" s="1064"/>
      <c r="AC14" s="1064"/>
      <c r="AD14" s="1064"/>
      <c r="AE14" s="1064"/>
      <c r="AF14" s="1064"/>
      <c r="AG14" s="1064"/>
      <c r="AH14" s="1064"/>
      <c r="AI14" s="1064"/>
      <c r="AJ14" s="1065"/>
    </row>
    <row r="15" spans="1:46" s="80" customFormat="1" ht="15" customHeight="1">
      <c r="A15" s="1059" t="s">
        <v>232</v>
      </c>
      <c r="B15" s="1059"/>
      <c r="C15" s="1059"/>
      <c r="D15" s="1059"/>
      <c r="E15" s="1059"/>
      <c r="F15" s="1059"/>
      <c r="G15" s="847" t="s">
        <v>0</v>
      </c>
      <c r="H15" s="876"/>
      <c r="I15" s="876"/>
      <c r="J15" s="876"/>
      <c r="K15" s="1060" t="str">
        <f>IF(基本情報入力シート!M24="","",基本情報入力シート!M24)</f>
        <v/>
      </c>
      <c r="L15" s="1060"/>
      <c r="M15" s="1060"/>
      <c r="N15" s="1060"/>
      <c r="O15" s="1060"/>
      <c r="P15" s="876" t="s">
        <v>1</v>
      </c>
      <c r="Q15" s="876"/>
      <c r="R15" s="876"/>
      <c r="S15" s="876"/>
      <c r="T15" s="1060" t="str">
        <f>IF(基本情報入力シート!M25="","",基本情報入力シート!M25)</f>
        <v/>
      </c>
      <c r="U15" s="1060"/>
      <c r="V15" s="1060"/>
      <c r="W15" s="1060"/>
      <c r="X15" s="1060"/>
      <c r="Y15" s="876" t="s">
        <v>231</v>
      </c>
      <c r="Z15" s="876"/>
      <c r="AA15" s="876"/>
      <c r="AB15" s="876"/>
      <c r="AC15" s="1061" t="str">
        <f>IF(基本情報入力シート!M26="","",基本情報入力シート!M26)</f>
        <v/>
      </c>
      <c r="AD15" s="1061"/>
      <c r="AE15" s="1061"/>
      <c r="AF15" s="1061"/>
      <c r="AG15" s="1061"/>
      <c r="AH15" s="1061"/>
      <c r="AI15" s="1061"/>
      <c r="AJ15" s="1061"/>
      <c r="AK15" s="81"/>
      <c r="AT15" s="82"/>
    </row>
    <row r="16" spans="1:46" s="80" customFormat="1" ht="12.75" thickBot="1">
      <c r="A16" s="253"/>
      <c r="B16" s="253"/>
      <c r="C16" s="253"/>
      <c r="D16" s="253"/>
      <c r="E16" s="253"/>
      <c r="F16" s="253"/>
      <c r="G16" s="253"/>
      <c r="H16" s="253"/>
      <c r="I16" s="253"/>
      <c r="J16" s="253"/>
      <c r="K16" s="253"/>
      <c r="L16" s="253"/>
      <c r="M16" s="253"/>
      <c r="N16" s="253"/>
      <c r="O16" s="253"/>
      <c r="P16" s="253"/>
      <c r="Q16" s="253"/>
      <c r="R16" s="253"/>
      <c r="S16" s="253"/>
      <c r="T16" s="253"/>
      <c r="U16" s="253"/>
      <c r="V16" s="253"/>
      <c r="W16" s="253"/>
      <c r="X16" s="253"/>
      <c r="Y16" s="253"/>
      <c r="Z16" s="253"/>
      <c r="AA16" s="253"/>
      <c r="AB16" s="253"/>
      <c r="AC16" s="253"/>
      <c r="AD16" s="253"/>
      <c r="AE16" s="253"/>
      <c r="AF16" s="253"/>
      <c r="AG16" s="253"/>
      <c r="AH16" s="253"/>
      <c r="AI16" s="253"/>
      <c r="AJ16" s="254"/>
      <c r="AK16" s="81"/>
      <c r="AT16" s="82"/>
    </row>
    <row r="17" spans="1:46" s="80" customFormat="1" ht="3.75" customHeight="1">
      <c r="A17" s="255"/>
      <c r="B17" s="256"/>
      <c r="C17" s="256"/>
      <c r="D17" s="256"/>
      <c r="E17" s="256"/>
      <c r="F17" s="256"/>
      <c r="G17" s="256"/>
      <c r="H17" s="256"/>
      <c r="I17" s="256"/>
      <c r="J17" s="256"/>
      <c r="K17" s="256"/>
      <c r="L17" s="256"/>
      <c r="M17" s="256"/>
      <c r="N17" s="256"/>
      <c r="O17" s="256"/>
      <c r="P17" s="256"/>
      <c r="Q17" s="256"/>
      <c r="R17" s="256"/>
      <c r="S17" s="256"/>
      <c r="T17" s="256"/>
      <c r="U17" s="256"/>
      <c r="V17" s="256"/>
      <c r="W17" s="256"/>
      <c r="X17" s="256"/>
      <c r="Y17" s="256"/>
      <c r="Z17" s="256"/>
      <c r="AA17" s="256"/>
      <c r="AB17" s="256"/>
      <c r="AC17" s="256"/>
      <c r="AD17" s="256"/>
      <c r="AE17" s="256"/>
      <c r="AF17" s="256"/>
      <c r="AG17" s="256"/>
      <c r="AH17" s="256"/>
      <c r="AI17" s="256"/>
      <c r="AJ17" s="257"/>
      <c r="AK17" s="81"/>
      <c r="AT17" s="82"/>
    </row>
    <row r="18" spans="1:46" s="80" customFormat="1" ht="18" customHeight="1">
      <c r="A18" s="258" t="s">
        <v>441</v>
      </c>
      <c r="B18" s="253"/>
      <c r="C18" s="253"/>
      <c r="D18" s="253"/>
      <c r="E18" s="253"/>
      <c r="F18" s="253"/>
      <c r="G18" s="253"/>
      <c r="H18" s="253"/>
      <c r="I18" s="253"/>
      <c r="J18" s="253"/>
      <c r="K18" s="253"/>
      <c r="L18" s="253"/>
      <c r="M18" s="253"/>
      <c r="N18" s="253"/>
      <c r="O18" s="253"/>
      <c r="P18" s="253"/>
      <c r="Q18" s="253"/>
      <c r="R18" s="253"/>
      <c r="S18" s="253"/>
      <c r="T18" s="253"/>
      <c r="U18" s="253"/>
      <c r="V18" s="253"/>
      <c r="W18" s="253"/>
      <c r="X18" s="253"/>
      <c r="Y18" s="253"/>
      <c r="Z18" s="253"/>
      <c r="AA18" s="253"/>
      <c r="AB18" s="253"/>
      <c r="AC18" s="253"/>
      <c r="AD18" s="253"/>
      <c r="AE18" s="253"/>
      <c r="AF18" s="253"/>
      <c r="AG18" s="253"/>
      <c r="AH18" s="253"/>
      <c r="AI18" s="253"/>
      <c r="AJ18" s="259"/>
      <c r="AK18" s="81"/>
      <c r="AT18" s="82"/>
    </row>
    <row r="19" spans="1:46" ht="18" customHeight="1">
      <c r="A19" s="260"/>
      <c r="B19" s="261"/>
      <c r="C19" s="262"/>
      <c r="D19" s="263" t="s">
        <v>279</v>
      </c>
      <c r="E19" s="264"/>
      <c r="F19" s="264"/>
      <c r="G19" s="264"/>
      <c r="H19" s="264"/>
      <c r="I19" s="264"/>
      <c r="J19" s="264"/>
      <c r="K19" s="264"/>
      <c r="L19" s="264"/>
      <c r="M19" s="265"/>
      <c r="N19" s="266"/>
      <c r="O19" s="266"/>
      <c r="P19" s="267"/>
      <c r="Q19" s="246"/>
      <c r="R19" s="239"/>
      <c r="S19" s="239"/>
      <c r="T19" s="268"/>
      <c r="U19" s="269" t="s">
        <v>194</v>
      </c>
      <c r="V19" s="270"/>
      <c r="W19" s="270"/>
      <c r="X19" s="270"/>
      <c r="Y19" s="270"/>
      <c r="Z19" s="270"/>
      <c r="AA19" s="270"/>
      <c r="AB19" s="270"/>
      <c r="AC19" s="271"/>
      <c r="AD19" s="270"/>
      <c r="AE19" s="270"/>
      <c r="AF19" s="270"/>
      <c r="AG19" s="272"/>
      <c r="AH19" s="246"/>
      <c r="AI19" s="246"/>
      <c r="AJ19" s="273"/>
      <c r="AK19" s="81"/>
      <c r="AT19" s="83"/>
    </row>
    <row r="20" spans="1:46" ht="3.75" customHeight="1" thickBot="1">
      <c r="A20" s="274"/>
      <c r="B20" s="275"/>
      <c r="C20" s="275"/>
      <c r="D20" s="275"/>
      <c r="E20" s="275"/>
      <c r="F20" s="275"/>
      <c r="G20" s="275"/>
      <c r="H20" s="275"/>
      <c r="I20" s="275"/>
      <c r="J20" s="275"/>
      <c r="K20" s="275"/>
      <c r="L20" s="275"/>
      <c r="M20" s="275"/>
      <c r="N20" s="275"/>
      <c r="O20" s="275"/>
      <c r="P20" s="275"/>
      <c r="Q20" s="275"/>
      <c r="R20" s="275"/>
      <c r="S20" s="275"/>
      <c r="T20" s="275"/>
      <c r="U20" s="275"/>
      <c r="V20" s="275"/>
      <c r="W20" s="275"/>
      <c r="X20" s="275"/>
      <c r="Y20" s="275"/>
      <c r="Z20" s="275"/>
      <c r="AA20" s="275"/>
      <c r="AB20" s="275"/>
      <c r="AC20" s="275"/>
      <c r="AD20" s="275"/>
      <c r="AE20" s="275"/>
      <c r="AF20" s="275"/>
      <c r="AG20" s="275"/>
      <c r="AH20" s="275"/>
      <c r="AI20" s="275"/>
      <c r="AJ20" s="276"/>
      <c r="AK20" s="78"/>
      <c r="AT20" s="83"/>
    </row>
    <row r="21" spans="1:46" ht="13.5" customHeight="1">
      <c r="A21" s="239"/>
      <c r="B21" s="239"/>
      <c r="C21" s="239"/>
      <c r="D21" s="239"/>
      <c r="E21" s="239"/>
      <c r="F21" s="239"/>
      <c r="G21" s="239"/>
      <c r="H21" s="239"/>
      <c r="I21" s="239"/>
      <c r="J21" s="239"/>
      <c r="K21" s="239"/>
      <c r="L21" s="239"/>
      <c r="M21" s="239"/>
      <c r="N21" s="239"/>
      <c r="O21" s="239"/>
      <c r="P21" s="239"/>
      <c r="Q21" s="239"/>
      <c r="R21" s="239"/>
      <c r="S21" s="239"/>
      <c r="T21" s="239"/>
      <c r="U21" s="239"/>
      <c r="V21" s="239"/>
      <c r="W21" s="239"/>
      <c r="X21" s="239"/>
      <c r="Y21" s="239"/>
      <c r="Z21" s="239"/>
      <c r="AA21" s="239"/>
      <c r="AB21" s="239"/>
      <c r="AC21" s="239"/>
      <c r="AD21" s="239"/>
      <c r="AE21" s="239"/>
      <c r="AF21" s="239"/>
      <c r="AG21" s="239"/>
      <c r="AH21" s="239"/>
      <c r="AI21" s="239"/>
      <c r="AJ21" s="241"/>
      <c r="AK21" s="78"/>
      <c r="AT21" s="83"/>
    </row>
    <row r="22" spans="1:46" ht="15" customHeight="1">
      <c r="A22" s="277" t="s">
        <v>281</v>
      </c>
      <c r="B22" s="239"/>
      <c r="C22" s="278"/>
      <c r="D22" s="278"/>
      <c r="E22" s="278"/>
      <c r="F22" s="278"/>
      <c r="G22" s="278"/>
      <c r="H22" s="278"/>
      <c r="I22" s="278"/>
      <c r="J22" s="278"/>
      <c r="K22" s="278"/>
      <c r="L22" s="278"/>
      <c r="M22" s="278"/>
      <c r="N22" s="278"/>
      <c r="O22" s="278"/>
      <c r="P22" s="278"/>
      <c r="Q22" s="278"/>
      <c r="R22" s="278"/>
      <c r="S22" s="278"/>
      <c r="T22" s="278"/>
      <c r="U22" s="278"/>
      <c r="V22" s="278"/>
      <c r="W22" s="278"/>
      <c r="X22" s="278"/>
      <c r="Y22" s="278"/>
      <c r="Z22" s="278"/>
      <c r="AA22" s="278"/>
      <c r="AB22" s="278"/>
      <c r="AC22" s="278"/>
      <c r="AD22" s="278"/>
      <c r="AE22" s="278"/>
      <c r="AF22" s="278"/>
      <c r="AG22" s="278"/>
      <c r="AH22" s="278"/>
      <c r="AI22" s="278"/>
      <c r="AJ22" s="241"/>
      <c r="AK22" s="78"/>
      <c r="AT22" s="83"/>
    </row>
    <row r="23" spans="1:46" ht="15" customHeight="1">
      <c r="A23" s="279"/>
      <c r="B23" s="280" t="s">
        <v>262</v>
      </c>
      <c r="C23" s="278"/>
      <c r="D23" s="278"/>
      <c r="E23" s="278"/>
      <c r="F23" s="278"/>
      <c r="G23" s="278"/>
      <c r="H23" s="278"/>
      <c r="I23" s="278"/>
      <c r="J23" s="278"/>
      <c r="K23" s="278"/>
      <c r="L23" s="278"/>
      <c r="M23" s="278"/>
      <c r="N23" s="278"/>
      <c r="O23" s="278"/>
      <c r="P23" s="278"/>
      <c r="Q23" s="278"/>
      <c r="R23" s="278"/>
      <c r="S23" s="278"/>
      <c r="T23" s="278"/>
      <c r="U23" s="278"/>
      <c r="V23" s="278"/>
      <c r="W23" s="278"/>
      <c r="X23" s="278"/>
      <c r="Y23" s="278"/>
      <c r="Z23" s="278"/>
      <c r="AA23" s="278"/>
      <c r="AB23" s="278"/>
      <c r="AC23" s="278"/>
      <c r="AD23" s="278"/>
      <c r="AE23" s="278"/>
      <c r="AF23" s="278"/>
      <c r="AG23" s="278"/>
      <c r="AH23" s="278"/>
      <c r="AI23" s="278"/>
      <c r="AJ23" s="241"/>
      <c r="AK23" s="78"/>
      <c r="AT23" s="83"/>
    </row>
    <row r="24" spans="1:46" ht="4.5" customHeight="1">
      <c r="A24" s="239"/>
      <c r="B24" s="281"/>
      <c r="C24" s="278"/>
      <c r="D24" s="278"/>
      <c r="E24" s="278"/>
      <c r="F24" s="278"/>
      <c r="G24" s="278"/>
      <c r="H24" s="278"/>
      <c r="I24" s="278"/>
      <c r="J24" s="278"/>
      <c r="K24" s="278"/>
      <c r="L24" s="278"/>
      <c r="M24" s="278"/>
      <c r="N24" s="278"/>
      <c r="O24" s="278"/>
      <c r="P24" s="278"/>
      <c r="Q24" s="278"/>
      <c r="R24" s="278"/>
      <c r="S24" s="278"/>
      <c r="T24" s="278"/>
      <c r="U24" s="278"/>
      <c r="V24" s="278"/>
      <c r="W24" s="278"/>
      <c r="X24" s="278"/>
      <c r="Y24" s="278"/>
      <c r="Z24" s="278"/>
      <c r="AA24" s="278"/>
      <c r="AB24" s="278"/>
      <c r="AC24" s="278"/>
      <c r="AD24" s="278"/>
      <c r="AE24" s="278"/>
      <c r="AF24" s="278"/>
      <c r="AG24" s="278"/>
      <c r="AH24" s="278"/>
      <c r="AI24" s="278"/>
      <c r="AJ24" s="241"/>
      <c r="AK24" s="78"/>
      <c r="AT24" s="83"/>
    </row>
    <row r="25" spans="1:46" ht="15" customHeight="1">
      <c r="A25" s="239" t="s">
        <v>98</v>
      </c>
      <c r="B25" s="281"/>
      <c r="C25" s="278"/>
      <c r="D25" s="278"/>
      <c r="E25" s="278"/>
      <c r="F25" s="278"/>
      <c r="G25" s="278"/>
      <c r="H25" s="278"/>
      <c r="I25" s="278"/>
      <c r="J25" s="278"/>
      <c r="K25" s="278"/>
      <c r="L25" s="278"/>
      <c r="M25" s="278"/>
      <c r="N25" s="278"/>
      <c r="O25" s="278"/>
      <c r="P25" s="278"/>
      <c r="Q25" s="278"/>
      <c r="R25" s="278"/>
      <c r="S25" s="278"/>
      <c r="T25" s="278"/>
      <c r="U25" s="278"/>
      <c r="V25" s="278"/>
      <c r="W25" s="278"/>
      <c r="X25" s="278"/>
      <c r="Y25" s="278"/>
      <c r="Z25" s="278"/>
      <c r="AA25" s="278"/>
      <c r="AB25" s="278"/>
      <c r="AC25" s="278"/>
      <c r="AD25" s="278"/>
      <c r="AE25" s="278"/>
      <c r="AF25" s="278"/>
      <c r="AG25" s="278"/>
      <c r="AH25" s="278"/>
      <c r="AI25" s="278"/>
      <c r="AJ25" s="241"/>
      <c r="AK25" s="78"/>
      <c r="AT25" s="83"/>
    </row>
    <row r="26" spans="1:46" ht="21" customHeight="1">
      <c r="A26" s="250" t="s">
        <v>96</v>
      </c>
      <c r="B26" s="282" t="s">
        <v>361</v>
      </c>
      <c r="C26" s="282"/>
      <c r="D26" s="282"/>
      <c r="E26" s="282"/>
      <c r="F26" s="282"/>
      <c r="G26" s="282"/>
      <c r="H26" s="282"/>
      <c r="I26" s="282"/>
      <c r="J26" s="282"/>
      <c r="K26" s="282"/>
      <c r="L26" s="283"/>
      <c r="M26" s="284" t="s">
        <v>414</v>
      </c>
      <c r="N26" s="1046" t="s">
        <v>415</v>
      </c>
      <c r="O26" s="1047"/>
      <c r="P26" s="1047"/>
      <c r="Q26" s="1047"/>
      <c r="R26" s="1047"/>
      <c r="S26" s="1047"/>
      <c r="T26" s="1047"/>
      <c r="U26" s="1047"/>
      <c r="V26" s="1047"/>
      <c r="W26" s="1047"/>
      <c r="X26" s="1047"/>
      <c r="Y26" s="1047"/>
      <c r="Z26" s="1047"/>
      <c r="AA26" s="1047"/>
      <c r="AB26" s="1047"/>
      <c r="AC26" s="1047"/>
      <c r="AD26" s="1047"/>
      <c r="AE26" s="1047"/>
      <c r="AF26" s="1047"/>
      <c r="AG26" s="1047"/>
      <c r="AH26" s="1047"/>
      <c r="AI26" s="1047"/>
      <c r="AJ26" s="1048"/>
      <c r="AK26" s="78"/>
      <c r="AT26" s="83"/>
    </row>
    <row r="27" spans="1:46" ht="21" customHeight="1">
      <c r="A27" s="285" t="s">
        <v>11</v>
      </c>
      <c r="B27" s="282" t="s">
        <v>390</v>
      </c>
      <c r="C27" s="286"/>
      <c r="D27" s="286"/>
      <c r="E27" s="286"/>
      <c r="F27" s="286"/>
      <c r="G27" s="286"/>
      <c r="H27" s="286"/>
      <c r="I27" s="286"/>
      <c r="J27" s="286"/>
      <c r="K27" s="286"/>
      <c r="L27" s="286"/>
      <c r="M27" s="287"/>
      <c r="N27" s="1049"/>
      <c r="O27" s="1050"/>
      <c r="P27" s="1050"/>
      <c r="Q27" s="1050"/>
      <c r="R27" s="1050"/>
      <c r="S27" s="1050"/>
      <c r="T27" s="1050"/>
      <c r="U27" s="1050"/>
      <c r="V27" s="1050"/>
      <c r="W27" s="1050"/>
      <c r="X27" s="1050"/>
      <c r="Y27" s="1050"/>
      <c r="Z27" s="1050"/>
      <c r="AA27" s="1050"/>
      <c r="AB27" s="1050"/>
      <c r="AC27" s="1050"/>
      <c r="AD27" s="1050"/>
      <c r="AE27" s="1050"/>
      <c r="AF27" s="1050"/>
      <c r="AG27" s="1050"/>
      <c r="AH27" s="1050"/>
      <c r="AI27" s="1050"/>
      <c r="AJ27" s="1051"/>
      <c r="AK27" s="78"/>
      <c r="AT27" s="83"/>
    </row>
    <row r="28" spans="1:46" ht="21" customHeight="1" thickBot="1">
      <c r="A28" s="285" t="s">
        <v>85</v>
      </c>
      <c r="B28" s="282" t="s">
        <v>146</v>
      </c>
      <c r="C28" s="286"/>
      <c r="D28" s="897">
        <f>$AD$4</f>
        <v>0</v>
      </c>
      <c r="E28" s="897"/>
      <c r="F28" s="288" t="s">
        <v>300</v>
      </c>
      <c r="G28" s="286"/>
      <c r="H28" s="286"/>
      <c r="I28" s="286"/>
      <c r="J28" s="286"/>
      <c r="K28" s="286"/>
      <c r="L28" s="286"/>
      <c r="M28" s="286"/>
      <c r="N28" s="286"/>
      <c r="O28" s="286"/>
      <c r="P28" s="286"/>
      <c r="Q28" s="286"/>
      <c r="R28" s="286"/>
      <c r="S28" s="286"/>
      <c r="T28" s="286"/>
      <c r="U28" s="286"/>
      <c r="V28" s="286"/>
      <c r="W28" s="286"/>
      <c r="X28" s="286"/>
      <c r="Y28" s="286"/>
      <c r="Z28" s="286"/>
      <c r="AA28" s="286"/>
      <c r="AB28" s="898">
        <f>'別紙様式2-2 個表_処遇'!$O$5</f>
        <v>0</v>
      </c>
      <c r="AC28" s="899"/>
      <c r="AD28" s="899"/>
      <c r="AE28" s="899"/>
      <c r="AF28" s="899"/>
      <c r="AG28" s="899"/>
      <c r="AH28" s="899"/>
      <c r="AI28" s="846" t="s">
        <v>2</v>
      </c>
      <c r="AJ28" s="847"/>
      <c r="AK28" s="81"/>
      <c r="AT28" s="83"/>
    </row>
    <row r="29" spans="1:46" ht="21" customHeight="1" thickBot="1">
      <c r="A29" s="289" t="s">
        <v>30</v>
      </c>
      <c r="B29" s="290" t="s">
        <v>442</v>
      </c>
      <c r="C29" s="291"/>
      <c r="D29" s="290"/>
      <c r="E29" s="290"/>
      <c r="F29" s="290"/>
      <c r="G29" s="290"/>
      <c r="H29" s="290"/>
      <c r="I29" s="290"/>
      <c r="J29" s="290"/>
      <c r="K29" s="290"/>
      <c r="L29" s="290"/>
      <c r="M29" s="290"/>
      <c r="N29" s="290"/>
      <c r="O29" s="290"/>
      <c r="P29" s="290"/>
      <c r="Q29" s="290"/>
      <c r="R29" s="290"/>
      <c r="S29" s="290"/>
      <c r="T29" s="290"/>
      <c r="U29" s="290"/>
      <c r="V29" s="290"/>
      <c r="W29" s="290"/>
      <c r="X29" s="290"/>
      <c r="Y29" s="290"/>
      <c r="Z29" s="292"/>
      <c r="AA29" s="293" t="s">
        <v>389</v>
      </c>
      <c r="AB29" s="833">
        <f>IFERROR(AB30-AB31,"")</f>
        <v>0</v>
      </c>
      <c r="AC29" s="834"/>
      <c r="AD29" s="834"/>
      <c r="AE29" s="834"/>
      <c r="AF29" s="834"/>
      <c r="AG29" s="834"/>
      <c r="AH29" s="834"/>
      <c r="AI29" s="846" t="s">
        <v>2</v>
      </c>
      <c r="AJ29" s="847"/>
      <c r="AK29" s="78" t="s">
        <v>336</v>
      </c>
      <c r="AL29" s="85" t="str">
        <f>IFERROR(IF(AND(ISNUMBER(AB29),ISNUMBER(AB28),AB29&gt;AB28),"○","☓"),"")</f>
        <v>☓</v>
      </c>
      <c r="AM29" s="86" t="s">
        <v>337</v>
      </c>
      <c r="AN29" s="87"/>
      <c r="AO29" s="87"/>
      <c r="AP29" s="87"/>
      <c r="AQ29" s="87"/>
      <c r="AR29" s="87"/>
      <c r="AS29" s="87"/>
      <c r="AT29" s="88"/>
    </row>
    <row r="30" spans="1:46" ht="21" customHeight="1" thickBot="1">
      <c r="A30" s="294"/>
      <c r="B30" s="905" t="s">
        <v>392</v>
      </c>
      <c r="C30" s="906"/>
      <c r="D30" s="906"/>
      <c r="E30" s="906"/>
      <c r="F30" s="906"/>
      <c r="G30" s="906"/>
      <c r="H30" s="906"/>
      <c r="I30" s="906"/>
      <c r="J30" s="906"/>
      <c r="K30" s="906"/>
      <c r="L30" s="906"/>
      <c r="M30" s="906"/>
      <c r="N30" s="906"/>
      <c r="O30" s="906"/>
      <c r="P30" s="906"/>
      <c r="Q30" s="906"/>
      <c r="R30" s="906"/>
      <c r="S30" s="906"/>
      <c r="T30" s="906"/>
      <c r="U30" s="906"/>
      <c r="V30" s="906"/>
      <c r="W30" s="906"/>
      <c r="X30" s="906"/>
      <c r="Y30" s="906"/>
      <c r="Z30" s="906"/>
      <c r="AA30" s="906"/>
      <c r="AB30" s="888"/>
      <c r="AC30" s="907"/>
      <c r="AD30" s="907"/>
      <c r="AE30" s="907"/>
      <c r="AF30" s="907"/>
      <c r="AG30" s="907"/>
      <c r="AH30" s="908"/>
      <c r="AI30" s="828" t="s">
        <v>2</v>
      </c>
      <c r="AJ30" s="829"/>
      <c r="AK30" s="78"/>
      <c r="AT30" s="83"/>
    </row>
    <row r="31" spans="1:46" ht="21" customHeight="1" thickBot="1">
      <c r="A31" s="295"/>
      <c r="B31" s="903" t="s">
        <v>443</v>
      </c>
      <c r="C31" s="904"/>
      <c r="D31" s="904"/>
      <c r="E31" s="904"/>
      <c r="F31" s="904"/>
      <c r="G31" s="904"/>
      <c r="H31" s="904"/>
      <c r="I31" s="904"/>
      <c r="J31" s="904"/>
      <c r="K31" s="904"/>
      <c r="L31" s="904"/>
      <c r="M31" s="904"/>
      <c r="N31" s="904"/>
      <c r="O31" s="904"/>
      <c r="P31" s="904"/>
      <c r="Q31" s="904"/>
      <c r="R31" s="904"/>
      <c r="S31" s="904"/>
      <c r="T31" s="904"/>
      <c r="U31" s="904"/>
      <c r="V31" s="904"/>
      <c r="W31" s="904"/>
      <c r="X31" s="904"/>
      <c r="Y31" s="904"/>
      <c r="Z31" s="904"/>
      <c r="AA31" s="904"/>
      <c r="AB31" s="835">
        <f>AB32-AB33-AB34-AB35</f>
        <v>0</v>
      </c>
      <c r="AC31" s="836"/>
      <c r="AD31" s="836"/>
      <c r="AE31" s="836"/>
      <c r="AF31" s="836"/>
      <c r="AG31" s="836"/>
      <c r="AH31" s="836"/>
      <c r="AI31" s="837" t="s">
        <v>2</v>
      </c>
      <c r="AJ31" s="838"/>
      <c r="AK31" s="78"/>
      <c r="AT31" s="83"/>
    </row>
    <row r="32" spans="1:46" ht="21" customHeight="1" thickBot="1">
      <c r="A32" s="296"/>
      <c r="B32" s="918"/>
      <c r="C32" s="297" t="s">
        <v>301</v>
      </c>
      <c r="D32" s="297"/>
      <c r="E32" s="298"/>
      <c r="F32" s="298"/>
      <c r="G32" s="298"/>
      <c r="H32" s="298"/>
      <c r="I32" s="298"/>
      <c r="J32" s="298"/>
      <c r="K32" s="298"/>
      <c r="L32" s="298"/>
      <c r="M32" s="298"/>
      <c r="N32" s="298"/>
      <c r="O32" s="298"/>
      <c r="P32" s="298"/>
      <c r="Q32" s="298"/>
      <c r="R32" s="298"/>
      <c r="S32" s="298"/>
      <c r="T32" s="298"/>
      <c r="U32" s="298"/>
      <c r="V32" s="298"/>
      <c r="W32" s="298"/>
      <c r="X32" s="298"/>
      <c r="Y32" s="298"/>
      <c r="Z32" s="298"/>
      <c r="AA32" s="298"/>
      <c r="AB32" s="888"/>
      <c r="AC32" s="907"/>
      <c r="AD32" s="907"/>
      <c r="AE32" s="907"/>
      <c r="AF32" s="907"/>
      <c r="AG32" s="907"/>
      <c r="AH32" s="908"/>
      <c r="AI32" s="850" t="s">
        <v>2</v>
      </c>
      <c r="AJ32" s="851"/>
      <c r="AK32" s="81"/>
      <c r="AT32" s="83"/>
    </row>
    <row r="33" spans="1:46" ht="21" customHeight="1" thickBot="1">
      <c r="A33" s="296"/>
      <c r="B33" s="918"/>
      <c r="C33" s="299" t="s">
        <v>400</v>
      </c>
      <c r="D33" s="299"/>
      <c r="E33" s="300"/>
      <c r="F33" s="300"/>
      <c r="G33" s="300"/>
      <c r="H33" s="300"/>
      <c r="I33" s="300"/>
      <c r="J33" s="300"/>
      <c r="K33" s="300"/>
      <c r="L33" s="300"/>
      <c r="M33" s="300"/>
      <c r="N33" s="300"/>
      <c r="O33" s="300"/>
      <c r="P33" s="300"/>
      <c r="Q33" s="300"/>
      <c r="R33" s="300"/>
      <c r="S33" s="300"/>
      <c r="T33" s="300"/>
      <c r="U33" s="300"/>
      <c r="V33" s="300"/>
      <c r="W33" s="300"/>
      <c r="X33" s="300"/>
      <c r="Y33" s="300"/>
      <c r="Z33" s="300"/>
      <c r="AA33" s="300"/>
      <c r="AB33" s="888"/>
      <c r="AC33" s="889"/>
      <c r="AD33" s="889"/>
      <c r="AE33" s="889"/>
      <c r="AF33" s="889"/>
      <c r="AG33" s="889"/>
      <c r="AH33" s="890"/>
      <c r="AI33" s="828" t="s">
        <v>2</v>
      </c>
      <c r="AJ33" s="829"/>
      <c r="AK33" s="81"/>
      <c r="AT33" s="83"/>
    </row>
    <row r="34" spans="1:46" ht="21" customHeight="1" thickBot="1">
      <c r="A34" s="296"/>
      <c r="B34" s="918"/>
      <c r="C34" s="299" t="s">
        <v>444</v>
      </c>
      <c r="D34" s="299"/>
      <c r="E34" s="300"/>
      <c r="F34" s="300"/>
      <c r="G34" s="300"/>
      <c r="H34" s="300"/>
      <c r="I34" s="300"/>
      <c r="J34" s="300"/>
      <c r="K34" s="300"/>
      <c r="L34" s="300"/>
      <c r="M34" s="300"/>
      <c r="N34" s="300"/>
      <c r="O34" s="300"/>
      <c r="P34" s="300"/>
      <c r="Q34" s="300"/>
      <c r="R34" s="300"/>
      <c r="S34" s="300"/>
      <c r="T34" s="300"/>
      <c r="U34" s="301"/>
      <c r="V34" s="302"/>
      <c r="W34" s="302"/>
      <c r="X34" s="302"/>
      <c r="Y34" s="302"/>
      <c r="Z34" s="303"/>
      <c r="AA34" s="303"/>
      <c r="AB34" s="910"/>
      <c r="AC34" s="911"/>
      <c r="AD34" s="911"/>
      <c r="AE34" s="911"/>
      <c r="AF34" s="911"/>
      <c r="AG34" s="911"/>
      <c r="AH34" s="912"/>
      <c r="AI34" s="828" t="s">
        <v>2</v>
      </c>
      <c r="AJ34" s="829"/>
      <c r="AK34" s="81"/>
      <c r="AT34" s="83"/>
    </row>
    <row r="35" spans="1:46" ht="21" customHeight="1" thickBot="1">
      <c r="A35" s="304"/>
      <c r="B35" s="305"/>
      <c r="C35" s="306" t="s">
        <v>391</v>
      </c>
      <c r="D35" s="306"/>
      <c r="E35" s="307"/>
      <c r="F35" s="307"/>
      <c r="G35" s="307"/>
      <c r="H35" s="307"/>
      <c r="I35" s="307"/>
      <c r="J35" s="307"/>
      <c r="K35" s="307"/>
      <c r="L35" s="307"/>
      <c r="M35" s="300"/>
      <c r="N35" s="300"/>
      <c r="O35" s="300"/>
      <c r="P35" s="300"/>
      <c r="Q35" s="300"/>
      <c r="R35" s="300"/>
      <c r="S35" s="300"/>
      <c r="T35" s="300"/>
      <c r="U35" s="301"/>
      <c r="V35" s="302"/>
      <c r="W35" s="302"/>
      <c r="X35" s="302"/>
      <c r="Y35" s="302"/>
      <c r="Z35" s="303"/>
      <c r="AA35" s="303"/>
      <c r="AB35" s="919"/>
      <c r="AC35" s="920"/>
      <c r="AD35" s="920"/>
      <c r="AE35" s="920"/>
      <c r="AF35" s="920"/>
      <c r="AG35" s="920"/>
      <c r="AH35" s="921"/>
      <c r="AI35" s="922" t="s">
        <v>254</v>
      </c>
      <c r="AJ35" s="923"/>
      <c r="AK35" s="81"/>
      <c r="AT35" s="83"/>
    </row>
    <row r="36" spans="1:46" s="80" customFormat="1" ht="21" customHeight="1" thickBot="1">
      <c r="A36" s="250" t="s">
        <v>147</v>
      </c>
      <c r="B36" s="916" t="s">
        <v>16</v>
      </c>
      <c r="C36" s="916"/>
      <c r="D36" s="916"/>
      <c r="E36" s="916"/>
      <c r="F36" s="916"/>
      <c r="G36" s="916"/>
      <c r="H36" s="916"/>
      <c r="I36" s="916"/>
      <c r="J36" s="916"/>
      <c r="K36" s="916"/>
      <c r="L36" s="917"/>
      <c r="M36" s="308"/>
      <c r="N36" s="309" t="s">
        <v>84</v>
      </c>
      <c r="O36" s="309"/>
      <c r="P36" s="913"/>
      <c r="Q36" s="913"/>
      <c r="R36" s="309" t="s">
        <v>12</v>
      </c>
      <c r="S36" s="913"/>
      <c r="T36" s="913"/>
      <c r="U36" s="309" t="s">
        <v>13</v>
      </c>
      <c r="V36" s="914" t="s">
        <v>14</v>
      </c>
      <c r="W36" s="914"/>
      <c r="X36" s="309" t="s">
        <v>84</v>
      </c>
      <c r="Y36" s="309"/>
      <c r="Z36" s="913"/>
      <c r="AA36" s="913"/>
      <c r="AB36" s="309" t="s">
        <v>12</v>
      </c>
      <c r="AC36" s="913"/>
      <c r="AD36" s="913"/>
      <c r="AE36" s="309" t="s">
        <v>13</v>
      </c>
      <c r="AF36" s="309"/>
      <c r="AG36" s="309"/>
      <c r="AH36" s="914"/>
      <c r="AI36" s="914"/>
      <c r="AJ36" s="310"/>
      <c r="AK36" s="81"/>
    </row>
    <row r="37" spans="1:46" ht="6.75" customHeight="1">
      <c r="A37" s="311"/>
      <c r="B37" s="312"/>
      <c r="C37" s="312"/>
      <c r="D37" s="312"/>
      <c r="E37" s="312"/>
      <c r="F37" s="312"/>
      <c r="G37" s="312"/>
      <c r="H37" s="312"/>
      <c r="I37" s="312"/>
      <c r="J37" s="312"/>
      <c r="K37" s="312"/>
      <c r="L37" s="312"/>
      <c r="M37" s="313"/>
      <c r="N37" s="313"/>
      <c r="O37" s="313"/>
      <c r="P37" s="313"/>
      <c r="Q37" s="313"/>
      <c r="R37" s="313"/>
      <c r="S37" s="313"/>
      <c r="T37" s="313"/>
      <c r="U37" s="313"/>
      <c r="V37" s="313"/>
      <c r="W37" s="313"/>
      <c r="X37" s="313"/>
      <c r="Y37" s="313"/>
      <c r="Z37" s="313"/>
      <c r="AA37" s="313"/>
      <c r="AB37" s="313"/>
      <c r="AC37" s="313"/>
      <c r="AD37" s="313"/>
      <c r="AE37" s="313"/>
      <c r="AF37" s="313"/>
      <c r="AG37" s="313"/>
      <c r="AH37" s="313"/>
      <c r="AI37" s="313"/>
      <c r="AJ37" s="314"/>
      <c r="AK37" s="78"/>
      <c r="AT37" s="83"/>
    </row>
    <row r="38" spans="1:46" ht="13.5" customHeight="1" thickBot="1">
      <c r="A38" s="315" t="s">
        <v>163</v>
      </c>
      <c r="B38" s="316"/>
      <c r="C38" s="316"/>
      <c r="D38" s="316"/>
      <c r="E38" s="316"/>
      <c r="F38" s="316"/>
      <c r="G38" s="316"/>
      <c r="H38" s="316"/>
      <c r="I38" s="316"/>
      <c r="J38" s="316"/>
      <c r="K38" s="316"/>
      <c r="L38" s="316"/>
      <c r="M38" s="316"/>
      <c r="N38" s="316"/>
      <c r="O38" s="316"/>
      <c r="P38" s="316"/>
      <c r="Q38" s="316"/>
      <c r="R38" s="316"/>
      <c r="S38" s="316"/>
      <c r="T38" s="316"/>
      <c r="U38" s="316"/>
      <c r="V38" s="316"/>
      <c r="W38" s="316"/>
      <c r="X38" s="316"/>
      <c r="Y38" s="316"/>
      <c r="Z38" s="316"/>
      <c r="AA38" s="316"/>
      <c r="AB38" s="316"/>
      <c r="AC38" s="316"/>
      <c r="AD38" s="316"/>
      <c r="AE38" s="316"/>
      <c r="AF38" s="316"/>
      <c r="AG38" s="316"/>
      <c r="AH38" s="316"/>
      <c r="AI38" s="316"/>
      <c r="AJ38" s="317"/>
      <c r="AK38" s="78"/>
      <c r="AT38" s="83"/>
    </row>
    <row r="39" spans="1:46" ht="24" customHeight="1" thickBot="1">
      <c r="A39" s="318" t="s">
        <v>164</v>
      </c>
      <c r="B39" s="915" t="s">
        <v>393</v>
      </c>
      <c r="C39" s="915"/>
      <c r="D39" s="915"/>
      <c r="E39" s="915"/>
      <c r="F39" s="915"/>
      <c r="G39" s="915"/>
      <c r="H39" s="915"/>
      <c r="I39" s="915"/>
      <c r="J39" s="915"/>
      <c r="K39" s="915"/>
      <c r="L39" s="915"/>
      <c r="M39" s="915"/>
      <c r="N39" s="915"/>
      <c r="O39" s="915"/>
      <c r="P39" s="915"/>
      <c r="Q39" s="915"/>
      <c r="R39" s="915"/>
      <c r="S39" s="915"/>
      <c r="T39" s="915"/>
      <c r="U39" s="915"/>
      <c r="V39" s="915"/>
      <c r="W39" s="915"/>
      <c r="X39" s="915"/>
      <c r="Y39" s="915"/>
      <c r="Z39" s="915"/>
      <c r="AA39" s="915"/>
      <c r="AB39" s="915"/>
      <c r="AC39" s="915"/>
      <c r="AD39" s="915"/>
      <c r="AE39" s="915"/>
      <c r="AF39" s="915"/>
      <c r="AG39" s="915"/>
      <c r="AH39" s="915"/>
      <c r="AI39" s="915"/>
      <c r="AJ39" s="915"/>
      <c r="AK39" s="78"/>
      <c r="AL39" s="85" t="str">
        <f>IFERROR(IF(AND(ISNUMBER(P36),ISNUMBER(Z36),ISNUMBER(S36),ISNUMBER(AC36),P36=AD4,Z36=P36+1,S36=4,AC36=3),"○","！"),"")</f>
        <v>！</v>
      </c>
      <c r="AM39" s="86" t="str">
        <f>IFERROR(IF(AND(ISNUMBER(P36),ISNUMBER(Z36),ISNUMBER(S36),ISNUMBER(AC36),P36=AD4,Z36=P36+1,S36=4,AC36=3),"賃金改善実施期間は原則通り入力されています。","原則、計画年の4月から翌年3月までの連続する期間を記入してください。"),"")</f>
        <v>原則、計画年の4月から翌年3月までの連続する期間を記入してください。</v>
      </c>
      <c r="AN39" s="87"/>
      <c r="AO39" s="87"/>
      <c r="AP39" s="87"/>
      <c r="AQ39" s="87"/>
      <c r="AR39" s="87"/>
      <c r="AS39" s="87"/>
      <c r="AT39" s="88"/>
    </row>
    <row r="40" spans="1:46" ht="24" customHeight="1">
      <c r="A40" s="318" t="s">
        <v>164</v>
      </c>
      <c r="B40" s="887" t="s">
        <v>445</v>
      </c>
      <c r="C40" s="887"/>
      <c r="D40" s="887"/>
      <c r="E40" s="887"/>
      <c r="F40" s="887"/>
      <c r="G40" s="887"/>
      <c r="H40" s="887"/>
      <c r="I40" s="887"/>
      <c r="J40" s="887"/>
      <c r="K40" s="887"/>
      <c r="L40" s="887"/>
      <c r="M40" s="887"/>
      <c r="N40" s="887"/>
      <c r="O40" s="887"/>
      <c r="P40" s="887"/>
      <c r="Q40" s="887"/>
      <c r="R40" s="887"/>
      <c r="S40" s="887"/>
      <c r="T40" s="887"/>
      <c r="U40" s="887"/>
      <c r="V40" s="887"/>
      <c r="W40" s="887"/>
      <c r="X40" s="887"/>
      <c r="Y40" s="887"/>
      <c r="Z40" s="887"/>
      <c r="AA40" s="887"/>
      <c r="AB40" s="887"/>
      <c r="AC40" s="887"/>
      <c r="AD40" s="887"/>
      <c r="AE40" s="887"/>
      <c r="AF40" s="887"/>
      <c r="AG40" s="887"/>
      <c r="AH40" s="887"/>
      <c r="AI40" s="887"/>
      <c r="AJ40" s="887"/>
      <c r="AK40" s="78"/>
      <c r="AT40" s="83"/>
    </row>
    <row r="41" spans="1:46" s="84" customFormat="1" ht="36" customHeight="1">
      <c r="A41" s="318" t="s">
        <v>164</v>
      </c>
      <c r="B41" s="887" t="s">
        <v>446</v>
      </c>
      <c r="C41" s="887"/>
      <c r="D41" s="887"/>
      <c r="E41" s="887"/>
      <c r="F41" s="887"/>
      <c r="G41" s="887"/>
      <c r="H41" s="887"/>
      <c r="I41" s="887"/>
      <c r="J41" s="887"/>
      <c r="K41" s="887"/>
      <c r="L41" s="887"/>
      <c r="M41" s="887"/>
      <c r="N41" s="887"/>
      <c r="O41" s="887"/>
      <c r="P41" s="887"/>
      <c r="Q41" s="887"/>
      <c r="R41" s="887"/>
      <c r="S41" s="887"/>
      <c r="T41" s="887"/>
      <c r="U41" s="887"/>
      <c r="V41" s="887"/>
      <c r="W41" s="887"/>
      <c r="X41" s="887"/>
      <c r="Y41" s="887"/>
      <c r="Z41" s="887"/>
      <c r="AA41" s="887"/>
      <c r="AB41" s="887"/>
      <c r="AC41" s="887"/>
      <c r="AD41" s="887"/>
      <c r="AE41" s="887"/>
      <c r="AF41" s="887"/>
      <c r="AG41" s="887"/>
      <c r="AH41" s="887"/>
      <c r="AI41" s="887"/>
      <c r="AJ41" s="887"/>
      <c r="AK41" s="78"/>
      <c r="AT41" s="90"/>
    </row>
    <row r="42" spans="1:46" s="84" customFormat="1" ht="36" customHeight="1">
      <c r="A42" s="318" t="s">
        <v>164</v>
      </c>
      <c r="B42" s="909" t="s">
        <v>439</v>
      </c>
      <c r="C42" s="909"/>
      <c r="D42" s="909"/>
      <c r="E42" s="909"/>
      <c r="F42" s="909"/>
      <c r="G42" s="909"/>
      <c r="H42" s="909"/>
      <c r="I42" s="909"/>
      <c r="J42" s="909"/>
      <c r="K42" s="909"/>
      <c r="L42" s="909"/>
      <c r="M42" s="909"/>
      <c r="N42" s="909"/>
      <c r="O42" s="909"/>
      <c r="P42" s="909"/>
      <c r="Q42" s="909"/>
      <c r="R42" s="909"/>
      <c r="S42" s="909"/>
      <c r="T42" s="909"/>
      <c r="U42" s="909"/>
      <c r="V42" s="909"/>
      <c r="W42" s="909"/>
      <c r="X42" s="909"/>
      <c r="Y42" s="909"/>
      <c r="Z42" s="909"/>
      <c r="AA42" s="909"/>
      <c r="AB42" s="909"/>
      <c r="AC42" s="909"/>
      <c r="AD42" s="909"/>
      <c r="AE42" s="909"/>
      <c r="AF42" s="909"/>
      <c r="AG42" s="909"/>
      <c r="AH42" s="909"/>
      <c r="AI42" s="909"/>
      <c r="AJ42" s="909"/>
      <c r="AK42" s="78"/>
      <c r="AT42" s="90"/>
    </row>
    <row r="43" spans="1:46" s="84" customFormat="1" ht="15" customHeight="1">
      <c r="A43" s="318"/>
      <c r="B43" s="319"/>
      <c r="C43" s="319"/>
      <c r="D43" s="319"/>
      <c r="E43" s="319"/>
      <c r="F43" s="319"/>
      <c r="G43" s="319"/>
      <c r="H43" s="319"/>
      <c r="I43" s="319"/>
      <c r="J43" s="319"/>
      <c r="K43" s="319"/>
      <c r="L43" s="319"/>
      <c r="M43" s="319"/>
      <c r="N43" s="319"/>
      <c r="O43" s="319"/>
      <c r="P43" s="319"/>
      <c r="Q43" s="319"/>
      <c r="R43" s="319"/>
      <c r="S43" s="319"/>
      <c r="T43" s="319"/>
      <c r="U43" s="319"/>
      <c r="V43" s="319"/>
      <c r="W43" s="319"/>
      <c r="X43" s="319"/>
      <c r="Y43" s="319"/>
      <c r="Z43" s="319"/>
      <c r="AA43" s="319"/>
      <c r="AB43" s="319"/>
      <c r="AC43" s="319"/>
      <c r="AD43" s="319"/>
      <c r="AE43" s="319"/>
      <c r="AF43" s="319"/>
      <c r="AG43" s="319"/>
      <c r="AH43" s="319"/>
      <c r="AI43" s="319"/>
      <c r="AJ43" s="320"/>
      <c r="AK43" s="78"/>
      <c r="AT43" s="90"/>
    </row>
    <row r="44" spans="1:46" ht="15" customHeight="1">
      <c r="A44" s="239" t="s">
        <v>97</v>
      </c>
      <c r="B44" s="281"/>
      <c r="C44" s="278"/>
      <c r="D44" s="278"/>
      <c r="E44" s="278"/>
      <c r="F44" s="278"/>
      <c r="G44" s="278"/>
      <c r="H44" s="278"/>
      <c r="I44" s="278"/>
      <c r="J44" s="278"/>
      <c r="K44" s="278"/>
      <c r="L44" s="278"/>
      <c r="M44" s="278"/>
      <c r="N44" s="278"/>
      <c r="O44" s="278"/>
      <c r="P44" s="278"/>
      <c r="Q44" s="278"/>
      <c r="R44" s="278"/>
      <c r="S44" s="278"/>
      <c r="T44" s="278"/>
      <c r="U44" s="278"/>
      <c r="V44" s="278"/>
      <c r="W44" s="278"/>
      <c r="X44" s="278"/>
      <c r="Y44" s="321"/>
      <c r="Z44" s="278"/>
      <c r="AA44" s="278"/>
      <c r="AB44" s="278"/>
      <c r="AC44" s="278"/>
      <c r="AD44" s="278"/>
      <c r="AE44" s="278"/>
      <c r="AF44" s="278"/>
      <c r="AG44" s="278"/>
      <c r="AH44" s="278"/>
      <c r="AI44" s="278"/>
      <c r="AJ44" s="241"/>
      <c r="AK44" s="78"/>
      <c r="AT44" s="83"/>
    </row>
    <row r="45" spans="1:46" ht="21" customHeight="1">
      <c r="A45" s="250" t="s">
        <v>10</v>
      </c>
      <c r="B45" s="848" t="s">
        <v>362</v>
      </c>
      <c r="C45" s="848"/>
      <c r="D45" s="848"/>
      <c r="E45" s="848"/>
      <c r="F45" s="848"/>
      <c r="G45" s="848"/>
      <c r="H45" s="848"/>
      <c r="I45" s="848"/>
      <c r="J45" s="848"/>
      <c r="K45" s="848"/>
      <c r="L45" s="322" t="s">
        <v>129</v>
      </c>
      <c r="M45" s="323"/>
      <c r="N45" s="323"/>
      <c r="O45" s="323"/>
      <c r="P45" s="323"/>
      <c r="Q45" s="323"/>
      <c r="R45" s="323"/>
      <c r="S45" s="323"/>
      <c r="T45" s="323"/>
      <c r="U45" s="323"/>
      <c r="V45" s="323"/>
      <c r="W45" s="323"/>
      <c r="X45" s="323"/>
      <c r="Y45" s="323"/>
      <c r="Z45" s="323"/>
      <c r="AA45" s="323"/>
      <c r="AB45" s="323"/>
      <c r="AC45" s="323"/>
      <c r="AD45" s="323"/>
      <c r="AE45" s="323"/>
      <c r="AF45" s="323"/>
      <c r="AG45" s="323"/>
      <c r="AH45" s="323"/>
      <c r="AI45" s="323"/>
      <c r="AJ45" s="324"/>
      <c r="AK45" s="78"/>
      <c r="AT45" s="83"/>
    </row>
    <row r="46" spans="1:46" ht="21" customHeight="1">
      <c r="A46" s="250" t="s">
        <v>11</v>
      </c>
      <c r="B46" s="857" t="s">
        <v>137</v>
      </c>
      <c r="C46" s="857"/>
      <c r="D46" s="857"/>
      <c r="E46" s="857"/>
      <c r="F46" s="857"/>
      <c r="G46" s="857"/>
      <c r="H46" s="857"/>
      <c r="I46" s="857"/>
      <c r="J46" s="857"/>
      <c r="K46" s="857"/>
      <c r="L46" s="322"/>
      <c r="M46" s="830" t="s">
        <v>227</v>
      </c>
      <c r="N46" s="831"/>
      <c r="O46" s="831"/>
      <c r="P46" s="831"/>
      <c r="Q46" s="831"/>
      <c r="R46" s="831"/>
      <c r="S46" s="831"/>
      <c r="T46" s="831"/>
      <c r="U46" s="831"/>
      <c r="V46" s="831"/>
      <c r="W46" s="831"/>
      <c r="X46" s="831"/>
      <c r="Y46" s="831"/>
      <c r="Z46" s="831"/>
      <c r="AA46" s="831"/>
      <c r="AB46" s="831"/>
      <c r="AC46" s="831"/>
      <c r="AD46" s="831"/>
      <c r="AE46" s="831"/>
      <c r="AF46" s="831"/>
      <c r="AG46" s="831"/>
      <c r="AH46" s="831"/>
      <c r="AI46" s="831"/>
      <c r="AJ46" s="832"/>
      <c r="AK46" s="78"/>
      <c r="AL46" s="91"/>
      <c r="AT46" s="83"/>
    </row>
    <row r="47" spans="1:46" ht="27.75" customHeight="1">
      <c r="A47" s="325" t="s">
        <v>85</v>
      </c>
      <c r="B47" s="849" t="s">
        <v>447</v>
      </c>
      <c r="C47" s="849"/>
      <c r="D47" s="849"/>
      <c r="E47" s="849"/>
      <c r="F47" s="849"/>
      <c r="G47" s="849"/>
      <c r="H47" s="849"/>
      <c r="I47" s="849"/>
      <c r="J47" s="849"/>
      <c r="K47" s="849"/>
      <c r="L47" s="322"/>
      <c r="M47" s="830"/>
      <c r="N47" s="831"/>
      <c r="O47" s="831"/>
      <c r="P47" s="831"/>
      <c r="Q47" s="831"/>
      <c r="R47" s="831"/>
      <c r="S47" s="831"/>
      <c r="T47" s="831"/>
      <c r="U47" s="831"/>
      <c r="V47" s="831"/>
      <c r="W47" s="831"/>
      <c r="X47" s="831"/>
      <c r="Y47" s="831"/>
      <c r="Z47" s="831"/>
      <c r="AA47" s="831"/>
      <c r="AB47" s="831"/>
      <c r="AC47" s="831"/>
      <c r="AD47" s="831"/>
      <c r="AE47" s="831"/>
      <c r="AF47" s="831"/>
      <c r="AG47" s="831"/>
      <c r="AH47" s="831"/>
      <c r="AI47" s="831"/>
      <c r="AJ47" s="832"/>
      <c r="AK47" s="78"/>
      <c r="AL47" s="91"/>
      <c r="AT47" s="83"/>
    </row>
    <row r="48" spans="1:46" ht="21" customHeight="1">
      <c r="A48" s="285" t="s">
        <v>30</v>
      </c>
      <c r="B48" s="848" t="s">
        <v>394</v>
      </c>
      <c r="C48" s="848"/>
      <c r="D48" s="848"/>
      <c r="E48" s="848"/>
      <c r="F48" s="848"/>
      <c r="G48" s="848"/>
      <c r="H48" s="848"/>
      <c r="I48" s="848"/>
      <c r="J48" s="848"/>
      <c r="K48" s="848"/>
      <c r="L48" s="322"/>
      <c r="M48" s="326"/>
      <c r="N48" s="326"/>
      <c r="O48" s="326"/>
      <c r="P48" s="326"/>
      <c r="Q48" s="326"/>
      <c r="R48" s="326"/>
      <c r="S48" s="326"/>
      <c r="T48" s="326"/>
      <c r="U48" s="326"/>
      <c r="V48" s="326"/>
      <c r="W48" s="326"/>
      <c r="X48" s="326"/>
      <c r="Y48" s="326"/>
      <c r="Z48" s="326"/>
      <c r="AA48" s="326"/>
      <c r="AB48" s="327"/>
      <c r="AC48" s="327"/>
      <c r="AD48" s="327"/>
      <c r="AE48" s="327"/>
      <c r="AF48" s="327"/>
      <c r="AG48" s="327"/>
      <c r="AH48" s="327"/>
      <c r="AI48" s="327"/>
      <c r="AJ48" s="328"/>
      <c r="AK48" s="78"/>
      <c r="AT48" s="83"/>
    </row>
    <row r="49" spans="1:50" ht="21" customHeight="1" thickBot="1">
      <c r="A49" s="329" t="s">
        <v>153</v>
      </c>
      <c r="B49" s="330" t="s">
        <v>84</v>
      </c>
      <c r="C49" s="330"/>
      <c r="D49" s="843">
        <f>AD4</f>
        <v>0</v>
      </c>
      <c r="E49" s="843"/>
      <c r="F49" s="330" t="s">
        <v>448</v>
      </c>
      <c r="G49" s="330"/>
      <c r="H49" s="330"/>
      <c r="I49" s="330"/>
      <c r="J49" s="330"/>
      <c r="K49" s="330"/>
      <c r="L49" s="321"/>
      <c r="M49" s="330"/>
      <c r="N49" s="330"/>
      <c r="O49" s="331"/>
      <c r="P49" s="331"/>
      <c r="Q49" s="330"/>
      <c r="R49" s="331"/>
      <c r="S49" s="331"/>
      <c r="T49" s="332"/>
      <c r="U49" s="330"/>
      <c r="V49" s="330"/>
      <c r="W49" s="291"/>
      <c r="X49" s="330"/>
      <c r="Y49" s="333"/>
      <c r="Z49" s="334"/>
      <c r="AA49" s="334"/>
      <c r="AB49" s="844">
        <f>'別紙様式2-3 個表_特定'!O5</f>
        <v>0</v>
      </c>
      <c r="AC49" s="845"/>
      <c r="AD49" s="845"/>
      <c r="AE49" s="845"/>
      <c r="AF49" s="845"/>
      <c r="AG49" s="845"/>
      <c r="AH49" s="845"/>
      <c r="AI49" s="846" t="s">
        <v>2</v>
      </c>
      <c r="AJ49" s="847"/>
      <c r="AK49" s="81"/>
      <c r="AT49" s="83"/>
    </row>
    <row r="50" spans="1:50" ht="21" customHeight="1" thickBot="1">
      <c r="A50" s="325" t="s">
        <v>88</v>
      </c>
      <c r="B50" s="290" t="s">
        <v>285</v>
      </c>
      <c r="C50" s="290"/>
      <c r="D50" s="290"/>
      <c r="E50" s="290"/>
      <c r="F50" s="290"/>
      <c r="G50" s="290"/>
      <c r="H50" s="290"/>
      <c r="I50" s="290"/>
      <c r="J50" s="290"/>
      <c r="K50" s="290"/>
      <c r="L50" s="290"/>
      <c r="M50" s="290"/>
      <c r="N50" s="290"/>
      <c r="O50" s="290"/>
      <c r="P50" s="290"/>
      <c r="Q50" s="290"/>
      <c r="R50" s="290"/>
      <c r="S50" s="290"/>
      <c r="T50" s="290"/>
      <c r="U50" s="290"/>
      <c r="V50" s="290"/>
      <c r="W50" s="290"/>
      <c r="X50" s="290"/>
      <c r="Y50" s="290"/>
      <c r="Z50" s="292"/>
      <c r="AA50" s="293" t="s">
        <v>395</v>
      </c>
      <c r="AB50" s="833">
        <f>AB51-AB52</f>
        <v>0</v>
      </c>
      <c r="AC50" s="834"/>
      <c r="AD50" s="834"/>
      <c r="AE50" s="834"/>
      <c r="AF50" s="834"/>
      <c r="AG50" s="834"/>
      <c r="AH50" s="834"/>
      <c r="AI50" s="846" t="s">
        <v>2</v>
      </c>
      <c r="AJ50" s="847"/>
      <c r="AK50" s="78" t="s">
        <v>336</v>
      </c>
      <c r="AL50" s="85" t="str">
        <f>IFERROR(IF(AND(ISNUMBER(AB50),ISNUMBER(AB49),AB50&gt;AB49),"○","☓"),"")</f>
        <v>☓</v>
      </c>
      <c r="AM50" s="86" t="s">
        <v>337</v>
      </c>
      <c r="AN50" s="87"/>
      <c r="AO50" s="87"/>
      <c r="AP50" s="87"/>
      <c r="AQ50" s="87"/>
      <c r="AR50" s="87"/>
      <c r="AS50" s="87"/>
      <c r="AT50" s="88"/>
    </row>
    <row r="51" spans="1:50" ht="21" customHeight="1" thickBot="1">
      <c r="A51" s="294"/>
      <c r="B51" s="335" t="s">
        <v>302</v>
      </c>
      <c r="C51" s="336"/>
      <c r="D51" s="336"/>
      <c r="E51" s="336"/>
      <c r="F51" s="336"/>
      <c r="G51" s="336"/>
      <c r="H51" s="336"/>
      <c r="I51" s="336"/>
      <c r="J51" s="336"/>
      <c r="K51" s="336"/>
      <c r="L51" s="336"/>
      <c r="M51" s="336"/>
      <c r="N51" s="336"/>
      <c r="O51" s="336"/>
      <c r="P51" s="336"/>
      <c r="Q51" s="336"/>
      <c r="R51" s="336"/>
      <c r="S51" s="336"/>
      <c r="T51" s="336"/>
      <c r="U51" s="336"/>
      <c r="V51" s="336"/>
      <c r="W51" s="336"/>
      <c r="X51" s="336"/>
      <c r="Y51" s="336"/>
      <c r="Z51" s="336"/>
      <c r="AA51" s="336"/>
      <c r="AB51" s="825"/>
      <c r="AC51" s="826"/>
      <c r="AD51" s="826"/>
      <c r="AE51" s="826"/>
      <c r="AF51" s="826"/>
      <c r="AG51" s="826"/>
      <c r="AH51" s="827"/>
      <c r="AI51" s="828" t="s">
        <v>2</v>
      </c>
      <c r="AJ51" s="829"/>
      <c r="AK51" s="78"/>
      <c r="AT51" s="83"/>
    </row>
    <row r="52" spans="1:50" ht="21" customHeight="1" thickBot="1">
      <c r="A52" s="329"/>
      <c r="B52" s="820" t="s">
        <v>449</v>
      </c>
      <c r="C52" s="821"/>
      <c r="D52" s="821"/>
      <c r="E52" s="821"/>
      <c r="F52" s="821"/>
      <c r="G52" s="821"/>
      <c r="H52" s="821"/>
      <c r="I52" s="821"/>
      <c r="J52" s="821"/>
      <c r="K52" s="821"/>
      <c r="L52" s="821"/>
      <c r="M52" s="821"/>
      <c r="N52" s="821"/>
      <c r="O52" s="821"/>
      <c r="P52" s="821"/>
      <c r="Q52" s="821"/>
      <c r="R52" s="821"/>
      <c r="S52" s="821"/>
      <c r="T52" s="821"/>
      <c r="U52" s="821"/>
      <c r="V52" s="821"/>
      <c r="W52" s="821"/>
      <c r="X52" s="821"/>
      <c r="Y52" s="821"/>
      <c r="Z52" s="821"/>
      <c r="AA52" s="821"/>
      <c r="AB52" s="835">
        <f>$AB$53-AB54-AB55-AB56</f>
        <v>0</v>
      </c>
      <c r="AC52" s="836"/>
      <c r="AD52" s="836"/>
      <c r="AE52" s="836"/>
      <c r="AF52" s="836"/>
      <c r="AG52" s="836"/>
      <c r="AH52" s="836"/>
      <c r="AI52" s="837" t="s">
        <v>2</v>
      </c>
      <c r="AJ52" s="838"/>
      <c r="AK52" s="78"/>
      <c r="AL52" s="94"/>
      <c r="AT52" s="83"/>
    </row>
    <row r="53" spans="1:50" ht="21" customHeight="1" thickBot="1">
      <c r="A53" s="329"/>
      <c r="B53" s="337"/>
      <c r="C53" s="338" t="s">
        <v>303</v>
      </c>
      <c r="D53" s="297"/>
      <c r="E53" s="298"/>
      <c r="F53" s="298"/>
      <c r="G53" s="298"/>
      <c r="H53" s="298"/>
      <c r="I53" s="298"/>
      <c r="J53" s="298"/>
      <c r="K53" s="298"/>
      <c r="L53" s="298"/>
      <c r="M53" s="298"/>
      <c r="N53" s="298"/>
      <c r="O53" s="298"/>
      <c r="P53" s="298"/>
      <c r="Q53" s="298"/>
      <c r="R53" s="298"/>
      <c r="S53" s="298"/>
      <c r="T53" s="298"/>
      <c r="U53" s="298"/>
      <c r="V53" s="298"/>
      <c r="W53" s="298"/>
      <c r="X53" s="298"/>
      <c r="Y53" s="298"/>
      <c r="Z53" s="298"/>
      <c r="AA53" s="298"/>
      <c r="AB53" s="825"/>
      <c r="AC53" s="826"/>
      <c r="AD53" s="826"/>
      <c r="AE53" s="826"/>
      <c r="AF53" s="826"/>
      <c r="AG53" s="826"/>
      <c r="AH53" s="827"/>
      <c r="AI53" s="850" t="s">
        <v>2</v>
      </c>
      <c r="AJ53" s="851"/>
      <c r="AK53" s="81"/>
      <c r="AT53" s="83"/>
    </row>
    <row r="54" spans="1:50" ht="21" customHeight="1" thickBot="1">
      <c r="A54" s="329"/>
      <c r="B54" s="339"/>
      <c r="C54" s="338" t="s">
        <v>400</v>
      </c>
      <c r="D54" s="299"/>
      <c r="E54" s="300"/>
      <c r="F54" s="300"/>
      <c r="G54" s="300"/>
      <c r="H54" s="300"/>
      <c r="I54" s="300"/>
      <c r="J54" s="300"/>
      <c r="K54" s="300"/>
      <c r="L54" s="300"/>
      <c r="M54" s="300"/>
      <c r="N54" s="300"/>
      <c r="O54" s="300"/>
      <c r="P54" s="300"/>
      <c r="Q54" s="300"/>
      <c r="R54" s="300"/>
      <c r="S54" s="300"/>
      <c r="T54" s="300"/>
      <c r="U54" s="300"/>
      <c r="V54" s="300"/>
      <c r="W54" s="300"/>
      <c r="X54" s="300"/>
      <c r="Y54" s="300"/>
      <c r="Z54" s="300"/>
      <c r="AA54" s="300"/>
      <c r="AB54" s="825"/>
      <c r="AC54" s="826"/>
      <c r="AD54" s="826"/>
      <c r="AE54" s="826"/>
      <c r="AF54" s="826"/>
      <c r="AG54" s="826"/>
      <c r="AH54" s="827"/>
      <c r="AI54" s="828" t="s">
        <v>2</v>
      </c>
      <c r="AJ54" s="829"/>
      <c r="AK54" s="81"/>
      <c r="AT54" s="83"/>
    </row>
    <row r="55" spans="1:50" ht="21" customHeight="1" thickBot="1">
      <c r="A55" s="296"/>
      <c r="B55" s="340"/>
      <c r="C55" s="301" t="s">
        <v>401</v>
      </c>
      <c r="D55" s="299"/>
      <c r="E55" s="300"/>
      <c r="F55" s="300"/>
      <c r="G55" s="300"/>
      <c r="H55" s="300"/>
      <c r="I55" s="300"/>
      <c r="J55" s="300"/>
      <c r="K55" s="300"/>
      <c r="L55" s="300"/>
      <c r="M55" s="300"/>
      <c r="N55" s="300"/>
      <c r="O55" s="300"/>
      <c r="P55" s="300"/>
      <c r="Q55" s="300"/>
      <c r="R55" s="300"/>
      <c r="S55" s="300"/>
      <c r="T55" s="300"/>
      <c r="U55" s="301"/>
      <c r="V55" s="302"/>
      <c r="W55" s="302"/>
      <c r="X55" s="302"/>
      <c r="Y55" s="302"/>
      <c r="Z55" s="303"/>
      <c r="AA55" s="303"/>
      <c r="AB55" s="989"/>
      <c r="AC55" s="990"/>
      <c r="AD55" s="990"/>
      <c r="AE55" s="990"/>
      <c r="AF55" s="990"/>
      <c r="AG55" s="990"/>
      <c r="AH55" s="991"/>
      <c r="AI55" s="828" t="s">
        <v>2</v>
      </c>
      <c r="AJ55" s="829"/>
      <c r="AK55" s="81"/>
      <c r="AL55" s="94"/>
      <c r="AT55" s="83"/>
    </row>
    <row r="56" spans="1:50" ht="21" customHeight="1" thickBot="1">
      <c r="A56" s="304"/>
      <c r="B56" s="341"/>
      <c r="C56" s="301" t="s">
        <v>391</v>
      </c>
      <c r="D56" s="306"/>
      <c r="E56" s="307"/>
      <c r="F56" s="307"/>
      <c r="G56" s="307"/>
      <c r="H56" s="307"/>
      <c r="I56" s="307"/>
      <c r="J56" s="307"/>
      <c r="K56" s="307"/>
      <c r="L56" s="307"/>
      <c r="M56" s="300"/>
      <c r="N56" s="300"/>
      <c r="O56" s="300"/>
      <c r="P56" s="300"/>
      <c r="Q56" s="300"/>
      <c r="R56" s="300"/>
      <c r="S56" s="300"/>
      <c r="T56" s="300"/>
      <c r="U56" s="301"/>
      <c r="V56" s="302"/>
      <c r="W56" s="302"/>
      <c r="X56" s="302"/>
      <c r="Y56" s="302"/>
      <c r="Z56" s="303"/>
      <c r="AA56" s="303"/>
      <c r="AB56" s="852"/>
      <c r="AC56" s="853"/>
      <c r="AD56" s="853"/>
      <c r="AE56" s="853"/>
      <c r="AF56" s="853"/>
      <c r="AG56" s="853"/>
      <c r="AH56" s="854"/>
      <c r="AI56" s="855" t="s">
        <v>254</v>
      </c>
      <c r="AJ56" s="856"/>
      <c r="AK56" s="81"/>
      <c r="AL56" s="94"/>
      <c r="AT56" s="83"/>
    </row>
    <row r="57" spans="1:50" ht="24" customHeight="1" thickBot="1">
      <c r="A57" s="342" t="s">
        <v>18</v>
      </c>
      <c r="B57" s="323" t="s">
        <v>159</v>
      </c>
      <c r="C57" s="323"/>
      <c r="D57" s="323"/>
      <c r="E57" s="323"/>
      <c r="F57" s="323"/>
      <c r="G57" s="323"/>
      <c r="H57" s="323"/>
      <c r="I57" s="323"/>
      <c r="J57" s="323"/>
      <c r="K57" s="323"/>
      <c r="L57" s="343"/>
      <c r="M57" s="343"/>
      <c r="N57" s="323"/>
      <c r="O57" s="323"/>
      <c r="P57" s="344"/>
      <c r="Q57" s="344"/>
      <c r="R57" s="345"/>
      <c r="S57" s="840" t="s">
        <v>204</v>
      </c>
      <c r="T57" s="841"/>
      <c r="U57" s="841"/>
      <c r="V57" s="841"/>
      <c r="W57" s="841"/>
      <c r="X57" s="842"/>
      <c r="Y57" s="771" t="s">
        <v>396</v>
      </c>
      <c r="Z57" s="772"/>
      <c r="AA57" s="772"/>
      <c r="AB57" s="772"/>
      <c r="AC57" s="772"/>
      <c r="AD57" s="773"/>
      <c r="AE57" s="771" t="s">
        <v>205</v>
      </c>
      <c r="AF57" s="772"/>
      <c r="AG57" s="772"/>
      <c r="AH57" s="772"/>
      <c r="AI57" s="772"/>
      <c r="AJ57" s="773"/>
      <c r="AL57" s="95" t="s">
        <v>283</v>
      </c>
      <c r="AT57" s="83"/>
    </row>
    <row r="58" spans="1:50" ht="21.75" customHeight="1" thickBot="1">
      <c r="A58" s="816"/>
      <c r="B58" s="822" t="s">
        <v>450</v>
      </c>
      <c r="C58" s="823"/>
      <c r="D58" s="823"/>
      <c r="E58" s="823"/>
      <c r="F58" s="823"/>
      <c r="G58" s="823"/>
      <c r="H58" s="823"/>
      <c r="I58" s="823"/>
      <c r="J58" s="823"/>
      <c r="K58" s="823"/>
      <c r="L58" s="823"/>
      <c r="M58" s="823"/>
      <c r="N58" s="823"/>
      <c r="O58" s="823"/>
      <c r="P58" s="823"/>
      <c r="Q58" s="823"/>
      <c r="R58" s="824"/>
      <c r="S58" s="931"/>
      <c r="T58" s="932"/>
      <c r="U58" s="932"/>
      <c r="V58" s="932"/>
      <c r="W58" s="933"/>
      <c r="X58" s="346" t="s">
        <v>2</v>
      </c>
      <c r="Y58" s="931"/>
      <c r="Z58" s="932"/>
      <c r="AA58" s="932"/>
      <c r="AB58" s="932"/>
      <c r="AC58" s="933"/>
      <c r="AD58" s="347" t="s">
        <v>2</v>
      </c>
      <c r="AE58" s="931"/>
      <c r="AF58" s="932"/>
      <c r="AG58" s="932"/>
      <c r="AH58" s="932"/>
      <c r="AI58" s="933"/>
      <c r="AJ58" s="348" t="s">
        <v>2</v>
      </c>
      <c r="AL58" s="95" t="s">
        <v>217</v>
      </c>
      <c r="AT58" s="83"/>
    </row>
    <row r="59" spans="1:50" ht="21.75" customHeight="1" thickBot="1">
      <c r="A59" s="816"/>
      <c r="B59" s="349" t="s">
        <v>451</v>
      </c>
      <c r="C59" s="350"/>
      <c r="D59" s="350"/>
      <c r="E59" s="350"/>
      <c r="F59" s="350"/>
      <c r="G59" s="350"/>
      <c r="H59" s="350"/>
      <c r="I59" s="350"/>
      <c r="J59" s="350"/>
      <c r="K59" s="350"/>
      <c r="L59" s="351"/>
      <c r="M59" s="351"/>
      <c r="N59" s="351"/>
      <c r="O59" s="351"/>
      <c r="P59" s="351"/>
      <c r="Q59" s="351"/>
      <c r="R59" s="352"/>
      <c r="S59" s="995"/>
      <c r="T59" s="996"/>
      <c r="U59" s="996"/>
      <c r="V59" s="996"/>
      <c r="W59" s="997"/>
      <c r="X59" s="353" t="s">
        <v>89</v>
      </c>
      <c r="Y59" s="995"/>
      <c r="Z59" s="996"/>
      <c r="AA59" s="996"/>
      <c r="AB59" s="996"/>
      <c r="AC59" s="997"/>
      <c r="AD59" s="354" t="s">
        <v>89</v>
      </c>
      <c r="AE59" s="995"/>
      <c r="AF59" s="996"/>
      <c r="AG59" s="996"/>
      <c r="AH59" s="996"/>
      <c r="AI59" s="997"/>
      <c r="AJ59" s="355" t="s">
        <v>89</v>
      </c>
      <c r="AL59" s="95" t="s">
        <v>222</v>
      </c>
      <c r="AT59" s="83"/>
    </row>
    <row r="60" spans="1:50" ht="21.75" customHeight="1" thickBot="1">
      <c r="A60" s="816"/>
      <c r="B60" s="356" t="s">
        <v>452</v>
      </c>
      <c r="C60" s="357"/>
      <c r="D60" s="357"/>
      <c r="E60" s="357"/>
      <c r="F60" s="357"/>
      <c r="G60" s="357"/>
      <c r="H60" s="357"/>
      <c r="I60" s="357"/>
      <c r="J60" s="357"/>
      <c r="K60" s="357"/>
      <c r="L60" s="358"/>
      <c r="M60" s="358"/>
      <c r="N60" s="358"/>
      <c r="O60" s="358"/>
      <c r="P60" s="358"/>
      <c r="Q60" s="358"/>
      <c r="R60" s="358"/>
      <c r="S60" s="893"/>
      <c r="T60" s="894"/>
      <c r="U60" s="894"/>
      <c r="V60" s="894"/>
      <c r="W60" s="895"/>
      <c r="X60" s="353" t="s">
        <v>89</v>
      </c>
      <c r="Y60" s="893"/>
      <c r="Z60" s="894"/>
      <c r="AA60" s="894"/>
      <c r="AB60" s="894"/>
      <c r="AC60" s="895"/>
      <c r="AD60" s="354" t="s">
        <v>89</v>
      </c>
      <c r="AE60" s="893"/>
      <c r="AF60" s="894"/>
      <c r="AG60" s="894"/>
      <c r="AH60" s="894"/>
      <c r="AI60" s="895"/>
      <c r="AJ60" s="355" t="s">
        <v>89</v>
      </c>
      <c r="AL60" s="95" t="s">
        <v>282</v>
      </c>
      <c r="AT60" s="83"/>
    </row>
    <row r="61" spans="1:50" ht="21.75" customHeight="1" thickBot="1">
      <c r="A61" s="816"/>
      <c r="B61" s="356" t="s">
        <v>453</v>
      </c>
      <c r="C61" s="359"/>
      <c r="D61" s="359"/>
      <c r="E61" s="359"/>
      <c r="F61" s="359"/>
      <c r="G61" s="359"/>
      <c r="H61" s="359"/>
      <c r="I61" s="359"/>
      <c r="J61" s="359"/>
      <c r="K61" s="359"/>
      <c r="L61" s="327"/>
      <c r="M61" s="327"/>
      <c r="N61" s="327"/>
      <c r="O61" s="327"/>
      <c r="P61" s="327"/>
      <c r="Q61" s="327"/>
      <c r="R61" s="327"/>
      <c r="S61" s="928" t="str">
        <f>IFERROR(ROUND(S58/S59,),"")</f>
        <v/>
      </c>
      <c r="T61" s="929"/>
      <c r="U61" s="929"/>
      <c r="V61" s="929"/>
      <c r="W61" s="930"/>
      <c r="X61" s="353" t="s">
        <v>2</v>
      </c>
      <c r="Y61" s="928" t="str">
        <f>IFERROR(ROUND(Y58/Y59,),"")</f>
        <v/>
      </c>
      <c r="Z61" s="929"/>
      <c r="AA61" s="929"/>
      <c r="AB61" s="929"/>
      <c r="AC61" s="930"/>
      <c r="AD61" s="353" t="s">
        <v>2</v>
      </c>
      <c r="AE61" s="928" t="str">
        <f>IFERROR(ROUND(AE58/AE59,),"")</f>
        <v/>
      </c>
      <c r="AF61" s="929"/>
      <c r="AG61" s="929"/>
      <c r="AH61" s="929"/>
      <c r="AI61" s="930"/>
      <c r="AJ61" s="355" t="s">
        <v>2</v>
      </c>
      <c r="AL61" s="95" t="s">
        <v>360</v>
      </c>
      <c r="AT61" s="83"/>
    </row>
    <row r="62" spans="1:50" ht="18" customHeight="1">
      <c r="A62" s="816"/>
      <c r="B62" s="861" t="s">
        <v>454</v>
      </c>
      <c r="C62" s="862"/>
      <c r="D62" s="862"/>
      <c r="E62" s="862"/>
      <c r="F62" s="862"/>
      <c r="G62" s="862"/>
      <c r="H62" s="862"/>
      <c r="I62" s="862"/>
      <c r="J62" s="862"/>
      <c r="K62" s="360"/>
      <c r="L62" s="361" t="s">
        <v>352</v>
      </c>
      <c r="M62" s="362"/>
      <c r="N62" s="362"/>
      <c r="O62" s="362"/>
      <c r="P62" s="362"/>
      <c r="Q62" s="362"/>
      <c r="R62" s="362"/>
      <c r="S62" s="874" t="e">
        <f>CEILING(AN63,1)</f>
        <v>#DIV/0!</v>
      </c>
      <c r="T62" s="875"/>
      <c r="U62" s="875"/>
      <c r="V62" s="875"/>
      <c r="W62" s="875"/>
      <c r="X62" s="363" t="s">
        <v>353</v>
      </c>
      <c r="Y62" s="992"/>
      <c r="Z62" s="993"/>
      <c r="AA62" s="993"/>
      <c r="AB62" s="993"/>
      <c r="AC62" s="993"/>
      <c r="AD62" s="994"/>
      <c r="AE62" s="858"/>
      <c r="AF62" s="859"/>
      <c r="AG62" s="859"/>
      <c r="AH62" s="859"/>
      <c r="AI62" s="859"/>
      <c r="AJ62" s="860"/>
      <c r="AL62" s="96"/>
      <c r="AM62" s="97"/>
      <c r="AN62" s="98" t="s">
        <v>214</v>
      </c>
      <c r="AO62" s="99" t="s">
        <v>215</v>
      </c>
      <c r="AP62" s="98" t="s">
        <v>216</v>
      </c>
      <c r="AQ62" s="99" t="s">
        <v>344</v>
      </c>
      <c r="AR62" s="100" t="s">
        <v>345</v>
      </c>
      <c r="AS62" s="101" t="s">
        <v>346</v>
      </c>
      <c r="AT62" s="102" t="s">
        <v>347</v>
      </c>
      <c r="AU62" s="101"/>
      <c r="AV62" s="101"/>
      <c r="AW62" s="101"/>
      <c r="AX62" s="103"/>
    </row>
    <row r="63" spans="1:50" ht="18" customHeight="1">
      <c r="A63" s="816"/>
      <c r="B63" s="863"/>
      <c r="C63" s="864"/>
      <c r="D63" s="864"/>
      <c r="E63" s="864"/>
      <c r="F63" s="864"/>
      <c r="G63" s="864"/>
      <c r="H63" s="864"/>
      <c r="I63" s="864"/>
      <c r="J63" s="864"/>
      <c r="K63" s="364"/>
      <c r="L63" s="357"/>
      <c r="M63" s="365" t="s">
        <v>269</v>
      </c>
      <c r="N63" s="839" t="e">
        <f>T63</f>
        <v>#DIV/0!</v>
      </c>
      <c r="O63" s="839"/>
      <c r="P63" s="839"/>
      <c r="Q63" s="365" t="s">
        <v>353</v>
      </c>
      <c r="R63" s="366" t="s">
        <v>354</v>
      </c>
      <c r="S63" s="367" t="s">
        <v>269</v>
      </c>
      <c r="T63" s="871" t="e">
        <f>S60*S62*12</f>
        <v>#DIV/0!</v>
      </c>
      <c r="U63" s="871"/>
      <c r="V63" s="871"/>
      <c r="W63" s="368" t="s">
        <v>353</v>
      </c>
      <c r="X63" s="369" t="s">
        <v>354</v>
      </c>
      <c r="Y63" s="992"/>
      <c r="Z63" s="993"/>
      <c r="AA63" s="993"/>
      <c r="AB63" s="993"/>
      <c r="AC63" s="993"/>
      <c r="AD63" s="994"/>
      <c r="AE63" s="858"/>
      <c r="AF63" s="859"/>
      <c r="AG63" s="859"/>
      <c r="AH63" s="859"/>
      <c r="AI63" s="859"/>
      <c r="AJ63" s="860"/>
      <c r="AL63" s="104" t="s">
        <v>219</v>
      </c>
      <c r="AM63" s="104" t="s">
        <v>212</v>
      </c>
      <c r="AN63" s="105" t="e">
        <f>AB49/(S60*12)</f>
        <v>#DIV/0!</v>
      </c>
      <c r="AO63" s="106"/>
      <c r="AP63" s="105"/>
      <c r="AQ63" s="101"/>
      <c r="AR63" s="107"/>
      <c r="AS63" s="101"/>
      <c r="AT63" s="108" t="s">
        <v>348</v>
      </c>
      <c r="AU63" s="101"/>
      <c r="AV63" s="101"/>
      <c r="AW63" s="101"/>
      <c r="AX63" s="103"/>
    </row>
    <row r="64" spans="1:50" ht="18" customHeight="1" thickBot="1">
      <c r="A64" s="816"/>
      <c r="B64" s="863"/>
      <c r="C64" s="864"/>
      <c r="D64" s="864"/>
      <c r="E64" s="864"/>
      <c r="F64" s="864"/>
      <c r="G64" s="864"/>
      <c r="H64" s="864"/>
      <c r="I64" s="864"/>
      <c r="J64" s="864"/>
      <c r="K64" s="360"/>
      <c r="L64" s="361" t="s">
        <v>355</v>
      </c>
      <c r="M64" s="362"/>
      <c r="N64" s="362"/>
      <c r="O64" s="362"/>
      <c r="P64" s="362"/>
      <c r="Q64" s="362"/>
      <c r="R64" s="362"/>
      <c r="S64" s="872" t="e">
        <f>IF((CEILING(AN66,1)-AN66)-2*(CEILING(AO66,1)-AO66)&gt;=0,CEILING(AN66,1),CEILING(AN66+AS67/S60/12,1))</f>
        <v>#DIV/0!</v>
      </c>
      <c r="T64" s="873"/>
      <c r="U64" s="873"/>
      <c r="V64" s="873"/>
      <c r="W64" s="873"/>
      <c r="X64" s="370" t="s">
        <v>353</v>
      </c>
      <c r="Y64" s="872" t="e">
        <f>IF((CEILING(AN66,1)-AN66)-2*(CEILING(AO66,1)-AO66)&gt;=0,CEILING(AO66,1),FLOOR(AO66,1))</f>
        <v>#DIV/0!</v>
      </c>
      <c r="Z64" s="873"/>
      <c r="AA64" s="873"/>
      <c r="AB64" s="873"/>
      <c r="AC64" s="873"/>
      <c r="AD64" s="370" t="s">
        <v>353</v>
      </c>
      <c r="AE64" s="936"/>
      <c r="AF64" s="937"/>
      <c r="AG64" s="937"/>
      <c r="AH64" s="937"/>
      <c r="AI64" s="937"/>
      <c r="AJ64" s="938"/>
      <c r="AL64" s="109"/>
      <c r="AM64" s="110" t="s">
        <v>213</v>
      </c>
      <c r="AN64" s="111">
        <f>AB49</f>
        <v>0</v>
      </c>
      <c r="AO64" s="112"/>
      <c r="AP64" s="111"/>
      <c r="AQ64" s="113">
        <f>SUM(AN64:AP64)</f>
        <v>0</v>
      </c>
      <c r="AR64" s="114" t="e">
        <f>AQ64-S60*S62*12</f>
        <v>#DIV/0!</v>
      </c>
      <c r="AS64" s="115" t="s">
        <v>310</v>
      </c>
      <c r="AT64" s="116"/>
      <c r="AU64" s="117"/>
      <c r="AV64" s="117"/>
      <c r="AW64" s="117"/>
      <c r="AX64" s="118"/>
    </row>
    <row r="65" spans="1:50" ht="18" customHeight="1" thickBot="1">
      <c r="A65" s="816"/>
      <c r="B65" s="863"/>
      <c r="C65" s="864"/>
      <c r="D65" s="864"/>
      <c r="E65" s="864"/>
      <c r="F65" s="864"/>
      <c r="G65" s="864"/>
      <c r="H65" s="864"/>
      <c r="I65" s="864"/>
      <c r="J65" s="864"/>
      <c r="K65" s="364"/>
      <c r="L65" s="357"/>
      <c r="M65" s="365" t="s">
        <v>269</v>
      </c>
      <c r="N65" s="839" t="e">
        <f>SUM(T65,Z65)</f>
        <v>#DIV/0!</v>
      </c>
      <c r="O65" s="839"/>
      <c r="P65" s="839"/>
      <c r="Q65" s="365" t="s">
        <v>353</v>
      </c>
      <c r="R65" s="366" t="s">
        <v>354</v>
      </c>
      <c r="S65" s="371" t="s">
        <v>269</v>
      </c>
      <c r="T65" s="839" t="e">
        <f>S60*S64*12</f>
        <v>#DIV/0!</v>
      </c>
      <c r="U65" s="839"/>
      <c r="V65" s="839"/>
      <c r="W65" s="365" t="s">
        <v>353</v>
      </c>
      <c r="X65" s="372" t="s">
        <v>354</v>
      </c>
      <c r="Y65" s="371" t="s">
        <v>269</v>
      </c>
      <c r="Z65" s="839" t="e">
        <f>Y60*Y64*12</f>
        <v>#DIV/0!</v>
      </c>
      <c r="AA65" s="839"/>
      <c r="AB65" s="839"/>
      <c r="AC65" s="365" t="s">
        <v>353</v>
      </c>
      <c r="AD65" s="372" t="s">
        <v>354</v>
      </c>
      <c r="AE65" s="939"/>
      <c r="AF65" s="940"/>
      <c r="AG65" s="940"/>
      <c r="AH65" s="940"/>
      <c r="AI65" s="940"/>
      <c r="AJ65" s="941"/>
      <c r="AL65" s="104" t="s">
        <v>220</v>
      </c>
      <c r="AM65" s="119" t="s">
        <v>218</v>
      </c>
      <c r="AN65" s="120">
        <v>2</v>
      </c>
      <c r="AO65" s="121">
        <v>1</v>
      </c>
      <c r="AP65" s="122"/>
      <c r="AQ65" s="101"/>
      <c r="AR65" s="107"/>
      <c r="AS65" s="101"/>
      <c r="AT65" s="108" t="s">
        <v>349</v>
      </c>
      <c r="AU65" s="123">
        <f>AN65/AO65</f>
        <v>2</v>
      </c>
      <c r="AV65" s="124" t="str">
        <f>IF(AU65&lt;2,"  2以上となるよう配分比率を設定してください。","  2以上であることを確認してください")</f>
        <v xml:space="preserve">  2以上であることを確認してください</v>
      </c>
      <c r="AW65" s="124"/>
      <c r="AX65" s="125"/>
    </row>
    <row r="66" spans="1:50" ht="18" customHeight="1">
      <c r="A66" s="816"/>
      <c r="B66" s="863"/>
      <c r="C66" s="864"/>
      <c r="D66" s="864"/>
      <c r="E66" s="864"/>
      <c r="F66" s="864"/>
      <c r="G66" s="864"/>
      <c r="H66" s="864"/>
      <c r="I66" s="864"/>
      <c r="J66" s="864"/>
      <c r="K66" s="373"/>
      <c r="L66" s="361" t="s">
        <v>356</v>
      </c>
      <c r="M66" s="362"/>
      <c r="N66" s="362"/>
      <c r="O66" s="362"/>
      <c r="P66" s="362"/>
      <c r="Q66" s="362"/>
      <c r="R66" s="362"/>
      <c r="S66" s="874" t="e">
        <f>IF((CEILING(AN69,1)-AN69)-2*(CEILING(AO69,1)-AO69)&gt;=0,CEILING(AN69,1),CEILING(AN69+(AS69+AS70)/S60/12,1))</f>
        <v>#DIV/0!</v>
      </c>
      <c r="T66" s="875"/>
      <c r="U66" s="875"/>
      <c r="V66" s="875"/>
      <c r="W66" s="875"/>
      <c r="X66" s="363" t="s">
        <v>353</v>
      </c>
      <c r="Y66" s="874" t="e">
        <f>IF((CEILING(AN69,1)-AN69)-2*(CEILING(AO69,1)-AO69)&gt;=0,CEILING(AO69,1),FLOOR(AO69,1))</f>
        <v>#DIV/0!</v>
      </c>
      <c r="Z66" s="875"/>
      <c r="AA66" s="875"/>
      <c r="AB66" s="875"/>
      <c r="AC66" s="875"/>
      <c r="AD66" s="363" t="s">
        <v>353</v>
      </c>
      <c r="AE66" s="875" t="e">
        <f>IF(Y66-2*(CEILING(AP69,1))&gt;=0,CEILING(AP69,1),FLOOR(AP69,1))</f>
        <v>#DIV/0!</v>
      </c>
      <c r="AF66" s="875"/>
      <c r="AG66" s="875"/>
      <c r="AH66" s="875"/>
      <c r="AI66" s="875"/>
      <c r="AJ66" s="374" t="s">
        <v>353</v>
      </c>
      <c r="AL66" s="126"/>
      <c r="AM66" s="127" t="s">
        <v>212</v>
      </c>
      <c r="AN66" s="128" t="e">
        <f>AB49/((S60+Y60/AU65)*12)</f>
        <v>#DIV/0!</v>
      </c>
      <c r="AO66" s="129" t="e">
        <f>AB49/((S60*AU65+Y60)*12)</f>
        <v>#DIV/0!</v>
      </c>
      <c r="AP66" s="128"/>
      <c r="AQ66" s="130"/>
      <c r="AR66" s="131"/>
      <c r="AS66" s="130"/>
      <c r="AT66" s="132"/>
      <c r="AU66" s="133"/>
      <c r="AV66" s="130"/>
      <c r="AW66" s="130"/>
      <c r="AX66" s="134"/>
    </row>
    <row r="67" spans="1:50" ht="18" customHeight="1" thickBot="1">
      <c r="A67" s="375"/>
      <c r="B67" s="863"/>
      <c r="C67" s="864"/>
      <c r="D67" s="864"/>
      <c r="E67" s="864"/>
      <c r="F67" s="864"/>
      <c r="G67" s="864"/>
      <c r="H67" s="864"/>
      <c r="I67" s="864"/>
      <c r="J67" s="864"/>
      <c r="K67" s="364"/>
      <c r="L67" s="359"/>
      <c r="M67" s="368" t="s">
        <v>269</v>
      </c>
      <c r="N67" s="871" t="e">
        <f>SUM(T67,Z67,AF67)</f>
        <v>#DIV/0!</v>
      </c>
      <c r="O67" s="871"/>
      <c r="P67" s="871"/>
      <c r="Q67" s="368" t="s">
        <v>353</v>
      </c>
      <c r="R67" s="376" t="s">
        <v>354</v>
      </c>
      <c r="S67" s="367" t="s">
        <v>269</v>
      </c>
      <c r="T67" s="871" t="e">
        <f>S60*S66*12</f>
        <v>#DIV/0!</v>
      </c>
      <c r="U67" s="871"/>
      <c r="V67" s="871"/>
      <c r="W67" s="368" t="s">
        <v>353</v>
      </c>
      <c r="X67" s="372" t="s">
        <v>354</v>
      </c>
      <c r="Y67" s="367" t="s">
        <v>269</v>
      </c>
      <c r="Z67" s="871" t="e">
        <f>Y60*Y66*12</f>
        <v>#DIV/0!</v>
      </c>
      <c r="AA67" s="871"/>
      <c r="AB67" s="871"/>
      <c r="AC67" s="368" t="s">
        <v>353</v>
      </c>
      <c r="AD67" s="372" t="s">
        <v>354</v>
      </c>
      <c r="AE67" s="368" t="s">
        <v>269</v>
      </c>
      <c r="AF67" s="871" t="e">
        <f>AE60*AE66*12</f>
        <v>#DIV/0!</v>
      </c>
      <c r="AG67" s="871"/>
      <c r="AH67" s="871"/>
      <c r="AI67" s="368" t="s">
        <v>353</v>
      </c>
      <c r="AJ67" s="377" t="s">
        <v>354</v>
      </c>
      <c r="AL67" s="109"/>
      <c r="AM67" s="109" t="s">
        <v>213</v>
      </c>
      <c r="AN67" s="135" t="e">
        <f>AB49/(1+Y60/S60/AU65)</f>
        <v>#DIV/0!</v>
      </c>
      <c r="AO67" s="136" t="e">
        <f>AB49/(S60/Y60*AU65+1)</f>
        <v>#DIV/0!</v>
      </c>
      <c r="AP67" s="135"/>
      <c r="AQ67" s="113" t="e">
        <f>SUM(AN67:AP67)</f>
        <v>#DIV/0!</v>
      </c>
      <c r="AR67" s="114" t="e">
        <f>AQ67-S60*S64*12-Y60*Y64*12</f>
        <v>#DIV/0!</v>
      </c>
      <c r="AS67" s="117" t="e">
        <f>IF((CEILING(AN66,1)-AN66)-2*(CEILING(AO66,1)-AO66)&gt;=0,0,(AO66-FLOOR(AO66,1))*Y60*12)</f>
        <v>#DIV/0!</v>
      </c>
      <c r="AT67" s="116"/>
      <c r="AU67" s="137"/>
      <c r="AV67" s="117"/>
      <c r="AW67" s="117"/>
      <c r="AX67" s="118"/>
    </row>
    <row r="68" spans="1:50" ht="18" customHeight="1" thickBot="1">
      <c r="A68" s="375"/>
      <c r="B68" s="863"/>
      <c r="C68" s="864"/>
      <c r="D68" s="864"/>
      <c r="E68" s="864"/>
      <c r="F68" s="864"/>
      <c r="G68" s="864"/>
      <c r="H68" s="864"/>
      <c r="I68" s="864"/>
      <c r="J68" s="864"/>
      <c r="K68" s="373"/>
      <c r="L68" s="361" t="s">
        <v>357</v>
      </c>
      <c r="M68" s="362"/>
      <c r="N68" s="362"/>
      <c r="O68" s="362"/>
      <c r="P68" s="362"/>
      <c r="Q68" s="362"/>
      <c r="R68" s="362"/>
      <c r="S68" s="867"/>
      <c r="T68" s="868"/>
      <c r="U68" s="868"/>
      <c r="V68" s="868"/>
      <c r="W68" s="869"/>
      <c r="X68" s="359" t="s">
        <v>353</v>
      </c>
      <c r="Y68" s="867"/>
      <c r="Z68" s="868"/>
      <c r="AA68" s="868"/>
      <c r="AB68" s="868"/>
      <c r="AC68" s="869"/>
      <c r="AD68" s="378" t="s">
        <v>353</v>
      </c>
      <c r="AE68" s="867"/>
      <c r="AF68" s="868"/>
      <c r="AG68" s="868"/>
      <c r="AH68" s="868"/>
      <c r="AI68" s="869"/>
      <c r="AJ68" s="379" t="s">
        <v>353</v>
      </c>
      <c r="AL68" s="104" t="s">
        <v>221</v>
      </c>
      <c r="AM68" s="132" t="s">
        <v>218</v>
      </c>
      <c r="AN68" s="120">
        <v>2</v>
      </c>
      <c r="AO68" s="139">
        <v>1</v>
      </c>
      <c r="AP68" s="140">
        <v>0.5</v>
      </c>
      <c r="AQ68" s="130"/>
      <c r="AR68" s="131"/>
      <c r="AS68" s="130"/>
      <c r="AT68" s="132" t="s">
        <v>349</v>
      </c>
      <c r="AU68" s="133">
        <f>AN68/AO68</f>
        <v>2</v>
      </c>
      <c r="AV68" s="141" t="str">
        <f t="shared" ref="AV68:AV69" si="0">IF(AU68&lt;2,"  2以上となるよう配分比率を設定してください。","  2以上であることを確認してください")</f>
        <v xml:space="preserve">  2以上であることを確認してください</v>
      </c>
      <c r="AW68" s="141"/>
      <c r="AX68" s="142"/>
    </row>
    <row r="69" spans="1:50" ht="18" customHeight="1" thickBot="1">
      <c r="A69" s="375"/>
      <c r="B69" s="865"/>
      <c r="C69" s="866"/>
      <c r="D69" s="866"/>
      <c r="E69" s="866"/>
      <c r="F69" s="866"/>
      <c r="G69" s="866"/>
      <c r="H69" s="866"/>
      <c r="I69" s="864"/>
      <c r="J69" s="864"/>
      <c r="K69" s="380"/>
      <c r="L69" s="359"/>
      <c r="M69" s="381" t="s">
        <v>269</v>
      </c>
      <c r="N69" s="870">
        <f>SUM(T69,Z69,AF69)</f>
        <v>0</v>
      </c>
      <c r="O69" s="870"/>
      <c r="P69" s="870"/>
      <c r="Q69" s="381" t="s">
        <v>353</v>
      </c>
      <c r="R69" s="382" t="s">
        <v>354</v>
      </c>
      <c r="S69" s="383" t="s">
        <v>269</v>
      </c>
      <c r="T69" s="870">
        <f>S60*S68*12</f>
        <v>0</v>
      </c>
      <c r="U69" s="870"/>
      <c r="V69" s="870"/>
      <c r="W69" s="381" t="s">
        <v>353</v>
      </c>
      <c r="X69" s="384" t="s">
        <v>354</v>
      </c>
      <c r="Y69" s="381" t="s">
        <v>269</v>
      </c>
      <c r="Z69" s="870">
        <f>Y60*Y68*12</f>
        <v>0</v>
      </c>
      <c r="AA69" s="870"/>
      <c r="AB69" s="870"/>
      <c r="AC69" s="381" t="s">
        <v>353</v>
      </c>
      <c r="AD69" s="384" t="s">
        <v>354</v>
      </c>
      <c r="AE69" s="381" t="s">
        <v>269</v>
      </c>
      <c r="AF69" s="870">
        <f>AE60*AE68*12</f>
        <v>0</v>
      </c>
      <c r="AG69" s="870"/>
      <c r="AH69" s="870"/>
      <c r="AI69" s="381" t="s">
        <v>353</v>
      </c>
      <c r="AJ69" s="385" t="s">
        <v>354</v>
      </c>
      <c r="AL69" s="143"/>
      <c r="AM69" s="144" t="s">
        <v>212</v>
      </c>
      <c r="AN69" s="128" t="e">
        <f>AB49/((S60+Y60/AU68+AE60/AU70)*12)</f>
        <v>#DIV/0!</v>
      </c>
      <c r="AO69" s="129" t="e">
        <f>AB49/((S60*AU68+Y60+AE60/AU69)*12)</f>
        <v>#DIV/0!</v>
      </c>
      <c r="AP69" s="128" t="e">
        <f>AB49/((S60*AU70+Y60*AU69+AE60)*12)</f>
        <v>#DIV/0!</v>
      </c>
      <c r="AQ69" s="130"/>
      <c r="AR69" s="131"/>
      <c r="AS69" s="145" t="e">
        <f>IF((CEILING(AN69,1)-AN69)-2*(CEILING(AO69,1)-AO69)&gt;=0,0,(AO69-FLOOR(AO69,1))*Y60*12)</f>
        <v>#DIV/0!</v>
      </c>
      <c r="AT69" s="132" t="s">
        <v>350</v>
      </c>
      <c r="AU69" s="133">
        <f>AO68/AP68</f>
        <v>2</v>
      </c>
      <c r="AV69" s="141" t="str">
        <f t="shared" si="0"/>
        <v xml:space="preserve">  2以上であることを確認してください</v>
      </c>
      <c r="AW69" s="141"/>
      <c r="AX69" s="142"/>
    </row>
    <row r="70" spans="1:50" s="80" customFormat="1" ht="18" customHeight="1" thickBot="1">
      <c r="A70" s="386"/>
      <c r="B70" s="387" t="s">
        <v>397</v>
      </c>
      <c r="C70" s="323"/>
      <c r="D70" s="323"/>
      <c r="E70" s="323"/>
      <c r="F70" s="323"/>
      <c r="G70" s="323"/>
      <c r="H70" s="323"/>
      <c r="I70" s="323"/>
      <c r="J70" s="323"/>
      <c r="K70" s="388"/>
      <c r="L70" s="388"/>
      <c r="M70" s="323"/>
      <c r="N70" s="323"/>
      <c r="O70" s="323"/>
      <c r="P70" s="323"/>
      <c r="Q70" s="323"/>
      <c r="R70" s="323"/>
      <c r="S70" s="323"/>
      <c r="T70" s="323"/>
      <c r="U70" s="323"/>
      <c r="V70" s="323"/>
      <c r="W70" s="389"/>
      <c r="X70" s="877"/>
      <c r="Y70" s="878"/>
      <c r="Z70" s="390" t="s">
        <v>135</v>
      </c>
      <c r="AA70" s="391"/>
      <c r="AB70" s="391"/>
      <c r="AC70" s="879"/>
      <c r="AD70" s="879"/>
      <c r="AE70" s="390"/>
      <c r="AF70" s="390"/>
      <c r="AG70" s="390"/>
      <c r="AH70" s="392"/>
      <c r="AI70" s="393"/>
      <c r="AJ70" s="394"/>
      <c r="AL70" s="146"/>
      <c r="AM70" s="109" t="s">
        <v>213</v>
      </c>
      <c r="AN70" s="147" t="e">
        <f>AB49/(1+Y60/S60/AU68+AE60/S60/AU70)</f>
        <v>#DIV/0!</v>
      </c>
      <c r="AO70" s="113" t="e">
        <f>AB49/(S60/Y60*AU68+1+AE60/Y60/AU69)</f>
        <v>#DIV/0!</v>
      </c>
      <c r="AP70" s="147" t="e">
        <f>AB49/(S60/AE60*AU70+Y60/AE60*AU69+1)</f>
        <v>#DIV/0!</v>
      </c>
      <c r="AQ70" s="113" t="e">
        <f>SUM(AN70:AP70)</f>
        <v>#DIV/0!</v>
      </c>
      <c r="AR70" s="114" t="e">
        <f>AQ70-S60*S66*12-Y60*Y66*12-AE60*AE66*12</f>
        <v>#DIV/0!</v>
      </c>
      <c r="AS70" s="148" t="e">
        <f>IF(Y66-2*(CEILING(AP69,1))&gt;=0,0,(AP69-FLOOR(AP69,1))*AE60*12)</f>
        <v>#DIV/0!</v>
      </c>
      <c r="AT70" s="116" t="s">
        <v>351</v>
      </c>
      <c r="AU70" s="117">
        <f>AN68/AP68</f>
        <v>4</v>
      </c>
      <c r="AV70" s="117"/>
      <c r="AW70" s="117"/>
      <c r="AX70" s="118"/>
    </row>
    <row r="71" spans="1:50" s="80" customFormat="1" ht="18" customHeight="1">
      <c r="A71" s="395"/>
      <c r="B71" s="396"/>
      <c r="C71" s="397" t="s">
        <v>339</v>
      </c>
      <c r="D71" s="398"/>
      <c r="E71" s="398"/>
      <c r="F71" s="398"/>
      <c r="G71" s="398"/>
      <c r="H71" s="398"/>
      <c r="I71" s="398"/>
      <c r="J71" s="398"/>
      <c r="K71" s="398"/>
      <c r="L71" s="398"/>
      <c r="M71" s="398"/>
      <c r="N71" s="398"/>
      <c r="O71" s="398"/>
      <c r="P71" s="398"/>
      <c r="Q71" s="398"/>
      <c r="R71" s="398"/>
      <c r="S71" s="398"/>
      <c r="T71" s="398"/>
      <c r="U71" s="398"/>
      <c r="V71" s="398"/>
      <c r="W71" s="398"/>
      <c r="X71" s="398"/>
      <c r="Y71" s="398"/>
      <c r="Z71" s="398"/>
      <c r="AA71" s="398"/>
      <c r="AB71" s="398"/>
      <c r="AC71" s="398"/>
      <c r="AD71" s="398"/>
      <c r="AE71" s="398"/>
      <c r="AF71" s="398"/>
      <c r="AG71" s="398"/>
      <c r="AH71" s="398"/>
      <c r="AI71" s="398"/>
      <c r="AJ71" s="399"/>
      <c r="AL71" s="149"/>
      <c r="AM71" s="150"/>
      <c r="AN71" s="151"/>
      <c r="AO71" s="151"/>
      <c r="AP71" s="151"/>
      <c r="AQ71" s="151"/>
      <c r="AR71" s="152"/>
      <c r="AT71" s="82"/>
    </row>
    <row r="72" spans="1:50" s="80" customFormat="1" ht="18" customHeight="1">
      <c r="A72" s="395"/>
      <c r="B72" s="396"/>
      <c r="C72" s="400"/>
      <c r="D72" s="397" t="s">
        <v>340</v>
      </c>
      <c r="E72" s="401"/>
      <c r="F72" s="401"/>
      <c r="G72" s="401"/>
      <c r="H72" s="401"/>
      <c r="I72" s="401"/>
      <c r="J72" s="401"/>
      <c r="K72" s="401"/>
      <c r="L72" s="401"/>
      <c r="M72" s="401"/>
      <c r="N72" s="401"/>
      <c r="O72" s="401"/>
      <c r="P72" s="401"/>
      <c r="Q72" s="401"/>
      <c r="R72" s="401"/>
      <c r="S72" s="401"/>
      <c r="T72" s="401"/>
      <c r="U72" s="401"/>
      <c r="V72" s="401"/>
      <c r="W72" s="401"/>
      <c r="X72" s="401"/>
      <c r="Y72" s="401"/>
      <c r="Z72" s="401"/>
      <c r="AA72" s="401"/>
      <c r="AB72" s="401"/>
      <c r="AC72" s="401"/>
      <c r="AD72" s="401"/>
      <c r="AE72" s="401"/>
      <c r="AF72" s="401"/>
      <c r="AG72" s="401"/>
      <c r="AH72" s="401"/>
      <c r="AI72" s="334"/>
      <c r="AJ72" s="399"/>
      <c r="AL72" s="149"/>
      <c r="AM72" s="150"/>
      <c r="AN72" s="151"/>
      <c r="AO72" s="151"/>
      <c r="AP72" s="151"/>
      <c r="AQ72" s="151"/>
      <c r="AR72" s="152"/>
      <c r="AT72" s="82"/>
    </row>
    <row r="73" spans="1:50" s="80" customFormat="1" ht="18" customHeight="1">
      <c r="A73" s="395"/>
      <c r="B73" s="396"/>
      <c r="C73" s="402"/>
      <c r="D73" s="397" t="s">
        <v>341</v>
      </c>
      <c r="E73" s="403"/>
      <c r="F73" s="403"/>
      <c r="G73" s="403"/>
      <c r="H73" s="403"/>
      <c r="I73" s="403"/>
      <c r="J73" s="403"/>
      <c r="K73" s="403"/>
      <c r="L73" s="403"/>
      <c r="M73" s="403"/>
      <c r="N73" s="403"/>
      <c r="O73" s="403"/>
      <c r="P73" s="403"/>
      <c r="Q73" s="403"/>
      <c r="R73" s="403"/>
      <c r="S73" s="403"/>
      <c r="T73" s="401"/>
      <c r="U73" s="401"/>
      <c r="V73" s="401"/>
      <c r="W73" s="401"/>
      <c r="X73" s="401"/>
      <c r="Y73" s="401"/>
      <c r="Z73" s="401"/>
      <c r="AA73" s="401"/>
      <c r="AB73" s="401"/>
      <c r="AC73" s="401"/>
      <c r="AD73" s="401"/>
      <c r="AE73" s="401"/>
      <c r="AF73" s="401"/>
      <c r="AG73" s="401"/>
      <c r="AH73" s="401"/>
      <c r="AI73" s="334"/>
      <c r="AJ73" s="399"/>
      <c r="AL73" s="149"/>
      <c r="AM73" s="150"/>
      <c r="AN73" s="151"/>
      <c r="AO73" s="151"/>
      <c r="AP73" s="151"/>
      <c r="AQ73" s="151"/>
      <c r="AR73" s="152"/>
      <c r="AT73" s="82"/>
    </row>
    <row r="74" spans="1:50" s="80" customFormat="1" ht="27" customHeight="1">
      <c r="A74" s="395"/>
      <c r="B74" s="396"/>
      <c r="C74" s="402"/>
      <c r="D74" s="943" t="s">
        <v>398</v>
      </c>
      <c r="E74" s="943"/>
      <c r="F74" s="943"/>
      <c r="G74" s="943"/>
      <c r="H74" s="943"/>
      <c r="I74" s="943"/>
      <c r="J74" s="943"/>
      <c r="K74" s="943"/>
      <c r="L74" s="943"/>
      <c r="M74" s="943"/>
      <c r="N74" s="943"/>
      <c r="O74" s="943"/>
      <c r="P74" s="943"/>
      <c r="Q74" s="943"/>
      <c r="R74" s="943"/>
      <c r="S74" s="943"/>
      <c r="T74" s="943"/>
      <c r="U74" s="943"/>
      <c r="V74" s="943"/>
      <c r="W74" s="943"/>
      <c r="X74" s="943"/>
      <c r="Y74" s="943"/>
      <c r="Z74" s="943"/>
      <c r="AA74" s="943"/>
      <c r="AB74" s="943"/>
      <c r="AC74" s="943"/>
      <c r="AD74" s="943"/>
      <c r="AE74" s="943"/>
      <c r="AF74" s="943"/>
      <c r="AG74" s="943"/>
      <c r="AH74" s="943"/>
      <c r="AI74" s="943"/>
      <c r="AJ74" s="399"/>
      <c r="AL74" s="149"/>
      <c r="AM74" s="150"/>
      <c r="AN74" s="151"/>
      <c r="AO74" s="151"/>
      <c r="AP74" s="151"/>
      <c r="AQ74" s="151"/>
      <c r="AR74" s="152"/>
      <c r="AT74" s="82"/>
    </row>
    <row r="75" spans="1:50" s="80" customFormat="1" ht="18" customHeight="1" thickBot="1">
      <c r="A75" s="404"/>
      <c r="B75" s="405"/>
      <c r="C75" s="406"/>
      <c r="D75" s="407" t="s">
        <v>120</v>
      </c>
      <c r="E75" s="408"/>
      <c r="F75" s="944"/>
      <c r="G75" s="944"/>
      <c r="H75" s="944"/>
      <c r="I75" s="944"/>
      <c r="J75" s="944"/>
      <c r="K75" s="944"/>
      <c r="L75" s="944"/>
      <c r="M75" s="944"/>
      <c r="N75" s="944"/>
      <c r="O75" s="944"/>
      <c r="P75" s="944"/>
      <c r="Q75" s="944"/>
      <c r="R75" s="944"/>
      <c r="S75" s="944"/>
      <c r="T75" s="944"/>
      <c r="U75" s="944"/>
      <c r="V75" s="944"/>
      <c r="W75" s="944"/>
      <c r="X75" s="944"/>
      <c r="Y75" s="944"/>
      <c r="Z75" s="944"/>
      <c r="AA75" s="944"/>
      <c r="AB75" s="944"/>
      <c r="AC75" s="944"/>
      <c r="AD75" s="944"/>
      <c r="AE75" s="944"/>
      <c r="AF75" s="944"/>
      <c r="AG75" s="944"/>
      <c r="AH75" s="944"/>
      <c r="AI75" s="944"/>
      <c r="AJ75" s="409" t="s">
        <v>342</v>
      </c>
      <c r="AL75" s="149"/>
      <c r="AM75" s="150"/>
      <c r="AN75" s="151"/>
      <c r="AO75" s="151"/>
      <c r="AP75" s="151"/>
      <c r="AQ75" s="151"/>
      <c r="AR75" s="152"/>
      <c r="AT75" s="82"/>
    </row>
    <row r="76" spans="1:50" s="80" customFormat="1" ht="18" customHeight="1" thickBot="1">
      <c r="A76" s="250" t="s">
        <v>90</v>
      </c>
      <c r="B76" s="410" t="s">
        <v>455</v>
      </c>
      <c r="C76" s="411"/>
      <c r="D76" s="411"/>
      <c r="E76" s="411"/>
      <c r="F76" s="411"/>
      <c r="G76" s="411"/>
      <c r="H76" s="410"/>
      <c r="I76" s="410"/>
      <c r="J76" s="410"/>
      <c r="K76" s="410"/>
      <c r="L76" s="412"/>
      <c r="M76" s="308"/>
      <c r="N76" s="413" t="s">
        <v>253</v>
      </c>
      <c r="O76" s="309"/>
      <c r="P76" s="942"/>
      <c r="Q76" s="942"/>
      <c r="R76" s="309" t="s">
        <v>12</v>
      </c>
      <c r="S76" s="942"/>
      <c r="T76" s="942"/>
      <c r="U76" s="309" t="s">
        <v>13</v>
      </c>
      <c r="V76" s="914" t="s">
        <v>14</v>
      </c>
      <c r="W76" s="914"/>
      <c r="X76" s="309" t="s">
        <v>84</v>
      </c>
      <c r="Y76" s="309"/>
      <c r="Z76" s="942"/>
      <c r="AA76" s="942"/>
      <c r="AB76" s="309" t="s">
        <v>12</v>
      </c>
      <c r="AC76" s="942"/>
      <c r="AD76" s="942"/>
      <c r="AE76" s="309" t="s">
        <v>13</v>
      </c>
      <c r="AF76" s="309" t="s">
        <v>251</v>
      </c>
      <c r="AG76" s="309" t="str">
        <f>IF(P76&gt;=1,(Z76*12+AC76)-(P76*12+S76)+1,"")</f>
        <v/>
      </c>
      <c r="AH76" s="914" t="s">
        <v>252</v>
      </c>
      <c r="AI76" s="914"/>
      <c r="AJ76" s="310" t="s">
        <v>123</v>
      </c>
    </row>
    <row r="77" spans="1:50" s="80" customFormat="1" ht="6" customHeight="1">
      <c r="A77" s="414"/>
      <c r="B77" s="415"/>
      <c r="C77" s="415"/>
      <c r="D77" s="415"/>
      <c r="E77" s="415"/>
      <c r="F77" s="415"/>
      <c r="G77" s="415"/>
      <c r="H77" s="415"/>
      <c r="I77" s="415"/>
      <c r="J77" s="415"/>
      <c r="K77" s="415"/>
      <c r="L77" s="415"/>
      <c r="M77" s="316"/>
      <c r="N77" s="316"/>
      <c r="O77" s="316"/>
      <c r="P77" s="316"/>
      <c r="Q77" s="316"/>
      <c r="R77" s="316"/>
      <c r="S77" s="316"/>
      <c r="T77" s="316"/>
      <c r="U77" s="316"/>
      <c r="V77" s="316"/>
      <c r="W77" s="316"/>
      <c r="X77" s="316"/>
      <c r="Y77" s="316"/>
      <c r="Z77" s="316"/>
      <c r="AA77" s="316"/>
      <c r="AB77" s="316"/>
      <c r="AC77" s="316"/>
      <c r="AD77" s="316"/>
      <c r="AE77" s="316"/>
      <c r="AF77" s="316"/>
      <c r="AG77" s="316"/>
      <c r="AH77" s="316"/>
      <c r="AI77" s="316"/>
      <c r="AJ77" s="317"/>
    </row>
    <row r="78" spans="1:50" s="80" customFormat="1" ht="13.5" customHeight="1">
      <c r="A78" s="315" t="s">
        <v>163</v>
      </c>
      <c r="B78" s="316"/>
      <c r="C78" s="316"/>
      <c r="D78" s="316"/>
      <c r="E78" s="316"/>
      <c r="F78" s="316"/>
      <c r="G78" s="316"/>
      <c r="H78" s="316"/>
      <c r="I78" s="316"/>
      <c r="J78" s="316"/>
      <c r="K78" s="316"/>
      <c r="L78" s="316"/>
      <c r="M78" s="316"/>
      <c r="N78" s="316"/>
      <c r="O78" s="316"/>
      <c r="P78" s="316"/>
      <c r="Q78" s="316"/>
      <c r="R78" s="316"/>
      <c r="S78" s="316"/>
      <c r="T78" s="316"/>
      <c r="U78" s="316"/>
      <c r="V78" s="316"/>
      <c r="W78" s="316"/>
      <c r="X78" s="316"/>
      <c r="Y78" s="316"/>
      <c r="Z78" s="316"/>
      <c r="AA78" s="316"/>
      <c r="AB78" s="316"/>
      <c r="AC78" s="316"/>
      <c r="AD78" s="316"/>
      <c r="AE78" s="316"/>
      <c r="AF78" s="316"/>
      <c r="AG78" s="316"/>
      <c r="AH78" s="316"/>
      <c r="AI78" s="316"/>
      <c r="AJ78" s="317"/>
    </row>
    <row r="79" spans="1:50" s="80" customFormat="1" ht="24" customHeight="1">
      <c r="A79" s="416" t="s">
        <v>164</v>
      </c>
      <c r="B79" s="900" t="s">
        <v>399</v>
      </c>
      <c r="C79" s="900"/>
      <c r="D79" s="900"/>
      <c r="E79" s="900"/>
      <c r="F79" s="900"/>
      <c r="G79" s="900"/>
      <c r="H79" s="900"/>
      <c r="I79" s="900"/>
      <c r="J79" s="900"/>
      <c r="K79" s="900"/>
      <c r="L79" s="900"/>
      <c r="M79" s="900"/>
      <c r="N79" s="900"/>
      <c r="O79" s="900"/>
      <c r="P79" s="900"/>
      <c r="Q79" s="900"/>
      <c r="R79" s="900"/>
      <c r="S79" s="900"/>
      <c r="T79" s="900"/>
      <c r="U79" s="900"/>
      <c r="V79" s="900"/>
      <c r="W79" s="900"/>
      <c r="X79" s="900"/>
      <c r="Y79" s="900"/>
      <c r="Z79" s="900"/>
      <c r="AA79" s="900"/>
      <c r="AB79" s="900"/>
      <c r="AC79" s="900"/>
      <c r="AD79" s="900"/>
      <c r="AE79" s="900"/>
      <c r="AF79" s="900"/>
      <c r="AG79" s="900"/>
      <c r="AH79" s="900"/>
      <c r="AI79" s="900"/>
      <c r="AJ79" s="900"/>
    </row>
    <row r="80" spans="1:50" s="80" customFormat="1" ht="24" customHeight="1">
      <c r="A80" s="416" t="s">
        <v>164</v>
      </c>
      <c r="B80" s="900" t="s">
        <v>456</v>
      </c>
      <c r="C80" s="900"/>
      <c r="D80" s="900"/>
      <c r="E80" s="900"/>
      <c r="F80" s="900"/>
      <c r="G80" s="900"/>
      <c r="H80" s="900"/>
      <c r="I80" s="900"/>
      <c r="J80" s="900"/>
      <c r="K80" s="900"/>
      <c r="L80" s="900"/>
      <c r="M80" s="900"/>
      <c r="N80" s="900"/>
      <c r="O80" s="900"/>
      <c r="P80" s="900"/>
      <c r="Q80" s="900"/>
      <c r="R80" s="900"/>
      <c r="S80" s="900"/>
      <c r="T80" s="900"/>
      <c r="U80" s="900"/>
      <c r="V80" s="900"/>
      <c r="W80" s="900"/>
      <c r="X80" s="900"/>
      <c r="Y80" s="900"/>
      <c r="Z80" s="900"/>
      <c r="AA80" s="900"/>
      <c r="AB80" s="900"/>
      <c r="AC80" s="900"/>
      <c r="AD80" s="900"/>
      <c r="AE80" s="900"/>
      <c r="AF80" s="900"/>
      <c r="AG80" s="900"/>
      <c r="AH80" s="900"/>
      <c r="AI80" s="900"/>
      <c r="AJ80" s="900"/>
    </row>
    <row r="81" spans="1:37" s="80" customFormat="1" ht="27" customHeight="1">
      <c r="A81" s="417" t="s">
        <v>164</v>
      </c>
      <c r="B81" s="896" t="s">
        <v>256</v>
      </c>
      <c r="C81" s="896"/>
      <c r="D81" s="896"/>
      <c r="E81" s="896"/>
      <c r="F81" s="896"/>
      <c r="G81" s="896"/>
      <c r="H81" s="896"/>
      <c r="I81" s="896"/>
      <c r="J81" s="896"/>
      <c r="K81" s="896"/>
      <c r="L81" s="896"/>
      <c r="M81" s="896"/>
      <c r="N81" s="896"/>
      <c r="O81" s="896"/>
      <c r="P81" s="896"/>
      <c r="Q81" s="896"/>
      <c r="R81" s="896"/>
      <c r="S81" s="896"/>
      <c r="T81" s="896"/>
      <c r="U81" s="896"/>
      <c r="V81" s="896"/>
      <c r="W81" s="896"/>
      <c r="X81" s="896"/>
      <c r="Y81" s="896"/>
      <c r="Z81" s="896"/>
      <c r="AA81" s="896"/>
      <c r="AB81" s="896"/>
      <c r="AC81" s="896"/>
      <c r="AD81" s="896"/>
      <c r="AE81" s="896"/>
      <c r="AF81" s="896"/>
      <c r="AG81" s="896"/>
      <c r="AH81" s="896"/>
      <c r="AI81" s="896"/>
      <c r="AJ81" s="896"/>
    </row>
    <row r="82" spans="1:37" s="80" customFormat="1" ht="36" customHeight="1">
      <c r="A82" s="318" t="s">
        <v>164</v>
      </c>
      <c r="B82" s="909" t="s">
        <v>461</v>
      </c>
      <c r="C82" s="909"/>
      <c r="D82" s="909"/>
      <c r="E82" s="909"/>
      <c r="F82" s="909"/>
      <c r="G82" s="909"/>
      <c r="H82" s="909"/>
      <c r="I82" s="909"/>
      <c r="J82" s="909"/>
      <c r="K82" s="909"/>
      <c r="L82" s="909"/>
      <c r="M82" s="909"/>
      <c r="N82" s="909"/>
      <c r="O82" s="909"/>
      <c r="P82" s="909"/>
      <c r="Q82" s="909"/>
      <c r="R82" s="909"/>
      <c r="S82" s="909"/>
      <c r="T82" s="909"/>
      <c r="U82" s="909"/>
      <c r="V82" s="909"/>
      <c r="W82" s="909"/>
      <c r="X82" s="909"/>
      <c r="Y82" s="909"/>
      <c r="Z82" s="909"/>
      <c r="AA82" s="909"/>
      <c r="AB82" s="909"/>
      <c r="AC82" s="909"/>
      <c r="AD82" s="909"/>
      <c r="AE82" s="909"/>
      <c r="AF82" s="909"/>
      <c r="AG82" s="909"/>
      <c r="AH82" s="909"/>
      <c r="AI82" s="909"/>
      <c r="AJ82" s="909"/>
    </row>
    <row r="83" spans="1:37" s="80" customFormat="1" ht="36" customHeight="1">
      <c r="A83" s="417" t="s">
        <v>210</v>
      </c>
      <c r="B83" s="886" t="s">
        <v>403</v>
      </c>
      <c r="C83" s="886"/>
      <c r="D83" s="886"/>
      <c r="E83" s="886"/>
      <c r="F83" s="886"/>
      <c r="G83" s="886"/>
      <c r="H83" s="886"/>
      <c r="I83" s="886"/>
      <c r="J83" s="886"/>
      <c r="K83" s="886"/>
      <c r="L83" s="886"/>
      <c r="M83" s="886"/>
      <c r="N83" s="886"/>
      <c r="O83" s="886"/>
      <c r="P83" s="886"/>
      <c r="Q83" s="886"/>
      <c r="R83" s="886"/>
      <c r="S83" s="886"/>
      <c r="T83" s="886"/>
      <c r="U83" s="886"/>
      <c r="V83" s="886"/>
      <c r="W83" s="886"/>
      <c r="X83" s="886"/>
      <c r="Y83" s="886"/>
      <c r="Z83" s="886"/>
      <c r="AA83" s="886"/>
      <c r="AB83" s="886"/>
      <c r="AC83" s="886"/>
      <c r="AD83" s="886"/>
      <c r="AE83" s="886"/>
      <c r="AF83" s="886"/>
      <c r="AG83" s="886"/>
      <c r="AH83" s="886"/>
      <c r="AI83" s="886"/>
      <c r="AJ83" s="886"/>
    </row>
    <row r="84" spans="1:37" s="80" customFormat="1" ht="27" customHeight="1">
      <c r="A84" s="417" t="s">
        <v>164</v>
      </c>
      <c r="B84" s="886" t="s">
        <v>402</v>
      </c>
      <c r="C84" s="886"/>
      <c r="D84" s="886"/>
      <c r="E84" s="886"/>
      <c r="F84" s="886"/>
      <c r="G84" s="886"/>
      <c r="H84" s="886"/>
      <c r="I84" s="886"/>
      <c r="J84" s="886"/>
      <c r="K84" s="886"/>
      <c r="L84" s="886"/>
      <c r="M84" s="886"/>
      <c r="N84" s="886"/>
      <c r="O84" s="886"/>
      <c r="P84" s="886"/>
      <c r="Q84" s="886"/>
      <c r="R84" s="886"/>
      <c r="S84" s="886"/>
      <c r="T84" s="886"/>
      <c r="U84" s="886"/>
      <c r="V84" s="886"/>
      <c r="W84" s="886"/>
      <c r="X84" s="886"/>
      <c r="Y84" s="886"/>
      <c r="Z84" s="886"/>
      <c r="AA84" s="886"/>
      <c r="AB84" s="886"/>
      <c r="AC84" s="886"/>
      <c r="AD84" s="886"/>
      <c r="AE84" s="886"/>
      <c r="AF84" s="886"/>
      <c r="AG84" s="886"/>
      <c r="AH84" s="886"/>
      <c r="AI84" s="886"/>
      <c r="AJ84" s="886"/>
    </row>
    <row r="85" spans="1:37" s="80" customFormat="1" ht="9" customHeight="1">
      <c r="A85" s="418"/>
      <c r="B85" s="419"/>
      <c r="C85" s="419"/>
      <c r="D85" s="419"/>
      <c r="E85" s="419"/>
      <c r="F85" s="419"/>
      <c r="G85" s="419"/>
      <c r="H85" s="419"/>
      <c r="I85" s="419"/>
      <c r="J85" s="419"/>
      <c r="K85" s="419"/>
      <c r="L85" s="419"/>
      <c r="M85" s="418"/>
      <c r="N85" s="418"/>
      <c r="O85" s="420"/>
      <c r="P85" s="420"/>
      <c r="Q85" s="418"/>
      <c r="R85" s="420"/>
      <c r="S85" s="420"/>
      <c r="T85" s="418"/>
      <c r="U85" s="334"/>
      <c r="V85" s="334"/>
      <c r="W85" s="418"/>
      <c r="X85" s="418"/>
      <c r="Y85" s="420"/>
      <c r="Z85" s="420"/>
      <c r="AA85" s="418"/>
      <c r="AB85" s="420"/>
      <c r="AC85" s="420"/>
      <c r="AD85" s="418"/>
      <c r="AE85" s="418"/>
      <c r="AF85" s="418"/>
      <c r="AG85" s="418"/>
      <c r="AH85" s="418"/>
      <c r="AI85" s="418"/>
      <c r="AJ85" s="421"/>
    </row>
    <row r="86" spans="1:37" s="80" customFormat="1" ht="18" customHeight="1">
      <c r="A86" s="422" t="s">
        <v>457</v>
      </c>
      <c r="B86" s="418"/>
      <c r="C86" s="423"/>
      <c r="D86" s="423"/>
      <c r="E86" s="423"/>
      <c r="F86" s="423"/>
      <c r="G86" s="423"/>
      <c r="H86" s="423"/>
      <c r="I86" s="423"/>
      <c r="J86" s="423"/>
      <c r="K86" s="423"/>
      <c r="L86" s="423"/>
      <c r="M86" s="423"/>
      <c r="N86" s="423"/>
      <c r="O86" s="423"/>
      <c r="P86" s="423"/>
      <c r="Q86" s="423"/>
      <c r="R86" s="423"/>
      <c r="S86" s="423"/>
      <c r="T86" s="423"/>
      <c r="U86" s="423"/>
      <c r="V86" s="423"/>
      <c r="W86" s="423"/>
      <c r="X86" s="423"/>
      <c r="Y86" s="423"/>
      <c r="Z86" s="423"/>
      <c r="AA86" s="423"/>
      <c r="AB86" s="423"/>
      <c r="AC86" s="423"/>
      <c r="AD86" s="423"/>
      <c r="AE86" s="423"/>
      <c r="AF86" s="423"/>
      <c r="AG86" s="423"/>
      <c r="AH86" s="423"/>
      <c r="AI86" s="423"/>
      <c r="AJ86" s="424"/>
    </row>
    <row r="87" spans="1:37" s="80" customFormat="1" ht="15.75" customHeight="1">
      <c r="A87" s="378"/>
      <c r="B87" s="418"/>
      <c r="C87" s="423"/>
      <c r="D87" s="423"/>
      <c r="E87" s="423"/>
      <c r="F87" s="423"/>
      <c r="G87" s="423"/>
      <c r="H87" s="423"/>
      <c r="I87" s="423"/>
      <c r="J87" s="423"/>
      <c r="K87" s="423"/>
      <c r="L87" s="423"/>
      <c r="M87" s="423"/>
      <c r="N87" s="423"/>
      <c r="O87" s="423"/>
      <c r="P87" s="423"/>
      <c r="Q87" s="423"/>
      <c r="R87" s="423"/>
      <c r="S87" s="423"/>
      <c r="T87" s="423"/>
      <c r="U87" s="423"/>
      <c r="V87" s="423"/>
      <c r="W87" s="423"/>
      <c r="X87" s="423"/>
      <c r="Y87" s="423"/>
      <c r="Z87" s="423"/>
      <c r="AA87" s="423"/>
      <c r="AB87" s="423"/>
      <c r="AC87" s="423"/>
      <c r="AD87" s="423"/>
      <c r="AE87" s="281"/>
      <c r="AF87" s="281"/>
      <c r="AG87" s="281"/>
      <c r="AH87" s="281"/>
      <c r="AI87" s="281"/>
      <c r="AJ87" s="281"/>
    </row>
    <row r="88" spans="1:37" s="80" customFormat="1" ht="18" customHeight="1">
      <c r="A88" s="425" t="s">
        <v>111</v>
      </c>
      <c r="B88" s="426"/>
      <c r="C88" s="427"/>
      <c r="D88" s="427"/>
      <c r="E88" s="423"/>
      <c r="F88" s="427"/>
      <c r="G88" s="427"/>
      <c r="H88" s="427"/>
      <c r="I88" s="423"/>
      <c r="J88" s="427"/>
      <c r="K88" s="427"/>
      <c r="L88" s="427"/>
      <c r="M88" s="427"/>
      <c r="N88" s="427"/>
      <c r="O88" s="423"/>
      <c r="P88" s="427"/>
      <c r="Q88" s="427"/>
      <c r="R88" s="427"/>
      <c r="S88" s="427"/>
      <c r="T88" s="427"/>
      <c r="U88" s="427"/>
      <c r="V88" s="423"/>
      <c r="W88" s="427"/>
      <c r="X88" s="427"/>
      <c r="Y88" s="423"/>
      <c r="Z88" s="423"/>
      <c r="AA88" s="427"/>
      <c r="AB88" s="427"/>
      <c r="AC88" s="427"/>
      <c r="AD88" s="427"/>
      <c r="AE88" s="281"/>
      <c r="AF88" s="416" t="s">
        <v>294</v>
      </c>
      <c r="AG88" s="428"/>
      <c r="AH88" s="429" t="s">
        <v>209</v>
      </c>
      <c r="AI88" s="428"/>
      <c r="AJ88" s="430"/>
      <c r="AK88" s="81"/>
    </row>
    <row r="89" spans="1:37" s="80" customFormat="1" ht="26.25" customHeight="1">
      <c r="A89" s="817" t="s">
        <v>105</v>
      </c>
      <c r="B89" s="818"/>
      <c r="C89" s="818"/>
      <c r="D89" s="819"/>
      <c r="E89" s="431"/>
      <c r="F89" s="432" t="s">
        <v>103</v>
      </c>
      <c r="G89" s="332"/>
      <c r="H89" s="332"/>
      <c r="I89" s="433"/>
      <c r="J89" s="432" t="s">
        <v>165</v>
      </c>
      <c r="K89" s="332"/>
      <c r="L89" s="332"/>
      <c r="M89" s="332"/>
      <c r="N89" s="332"/>
      <c r="O89" s="433"/>
      <c r="P89" s="432" t="s">
        <v>166</v>
      </c>
      <c r="Q89" s="332"/>
      <c r="R89" s="332"/>
      <c r="S89" s="332"/>
      <c r="T89" s="332"/>
      <c r="U89" s="332"/>
      <c r="V89" s="433"/>
      <c r="W89" s="432" t="s">
        <v>104</v>
      </c>
      <c r="X89" s="332"/>
      <c r="Y89" s="434"/>
      <c r="Z89" s="433"/>
      <c r="AA89" s="432" t="s">
        <v>99</v>
      </c>
      <c r="AB89" s="332"/>
      <c r="AC89" s="332"/>
      <c r="AD89" s="332"/>
      <c r="AE89" s="434"/>
      <c r="AF89" s="434"/>
      <c r="AG89" s="434"/>
      <c r="AH89" s="434"/>
      <c r="AI89" s="434"/>
      <c r="AJ89" s="435"/>
      <c r="AK89" s="81"/>
    </row>
    <row r="90" spans="1:37" s="80" customFormat="1" ht="18" customHeight="1">
      <c r="A90" s="901" t="s">
        <v>102</v>
      </c>
      <c r="B90" s="902"/>
      <c r="C90" s="902"/>
      <c r="D90" s="902"/>
      <c r="E90" s="436" t="s">
        <v>404</v>
      </c>
      <c r="F90" s="437"/>
      <c r="G90" s="438"/>
      <c r="H90" s="438"/>
      <c r="I90" s="439"/>
      <c r="J90" s="438"/>
      <c r="K90" s="438"/>
      <c r="L90" s="438"/>
      <c r="M90" s="438"/>
      <c r="N90" s="438"/>
      <c r="O90" s="440"/>
      <c r="P90" s="438"/>
      <c r="Q90" s="438"/>
      <c r="R90" s="438"/>
      <c r="S90" s="438"/>
      <c r="T90" s="438"/>
      <c r="U90" s="438"/>
      <c r="V90" s="440"/>
      <c r="W90" s="438"/>
      <c r="X90" s="438"/>
      <c r="Y90" s="439"/>
      <c r="Z90" s="439"/>
      <c r="AA90" s="438"/>
      <c r="AB90" s="438"/>
      <c r="AC90" s="438"/>
      <c r="AD90" s="438"/>
      <c r="AE90" s="438"/>
      <c r="AF90" s="438"/>
      <c r="AG90" s="438"/>
      <c r="AH90" s="438"/>
      <c r="AI90" s="438"/>
      <c r="AJ90" s="441"/>
      <c r="AK90" s="81"/>
    </row>
    <row r="91" spans="1:37" s="80" customFormat="1" ht="18" customHeight="1">
      <c r="A91" s="863"/>
      <c r="B91" s="864"/>
      <c r="C91" s="864"/>
      <c r="D91" s="864"/>
      <c r="E91" s="442"/>
      <c r="F91" s="440" t="s">
        <v>106</v>
      </c>
      <c r="G91" s="439"/>
      <c r="H91" s="439"/>
      <c r="I91" s="439"/>
      <c r="J91" s="439"/>
      <c r="K91" s="443"/>
      <c r="L91" s="440" t="s">
        <v>260</v>
      </c>
      <c r="M91" s="439"/>
      <c r="N91" s="439"/>
      <c r="O91" s="440"/>
      <c r="P91" s="440"/>
      <c r="Q91" s="444"/>
      <c r="R91" s="445"/>
      <c r="S91" s="440" t="s">
        <v>99</v>
      </c>
      <c r="T91" s="440"/>
      <c r="U91" s="440" t="s">
        <v>100</v>
      </c>
      <c r="V91" s="968"/>
      <c r="W91" s="968"/>
      <c r="X91" s="968"/>
      <c r="Y91" s="968"/>
      <c r="Z91" s="968"/>
      <c r="AA91" s="968"/>
      <c r="AB91" s="968"/>
      <c r="AC91" s="968"/>
      <c r="AD91" s="968"/>
      <c r="AE91" s="968"/>
      <c r="AF91" s="968"/>
      <c r="AG91" s="968"/>
      <c r="AH91" s="968"/>
      <c r="AI91" s="968"/>
      <c r="AJ91" s="446" t="s">
        <v>101</v>
      </c>
      <c r="AK91" s="81"/>
    </row>
    <row r="92" spans="1:37" s="80" customFormat="1" ht="18" customHeight="1" thickBot="1">
      <c r="A92" s="863"/>
      <c r="B92" s="864"/>
      <c r="C92" s="864"/>
      <c r="D92" s="864"/>
      <c r="E92" s="447" t="s">
        <v>107</v>
      </c>
      <c r="F92" s="444"/>
      <c r="G92" s="439"/>
      <c r="H92" s="439"/>
      <c r="I92" s="439"/>
      <c r="J92" s="439"/>
      <c r="K92" s="418"/>
      <c r="L92" s="439"/>
      <c r="M92" s="281"/>
      <c r="N92" s="281"/>
      <c r="O92" s="440"/>
      <c r="P92" s="444"/>
      <c r="Q92" s="444"/>
      <c r="R92" s="444"/>
      <c r="S92" s="448"/>
      <c r="T92" s="448"/>
      <c r="U92" s="448"/>
      <c r="V92" s="448"/>
      <c r="W92" s="448"/>
      <c r="X92" s="448"/>
      <c r="Y92" s="448"/>
      <c r="Z92" s="448"/>
      <c r="AA92" s="448"/>
      <c r="AB92" s="448"/>
      <c r="AC92" s="448"/>
      <c r="AD92" s="448"/>
      <c r="AE92" s="448"/>
      <c r="AF92" s="448"/>
      <c r="AG92" s="448"/>
      <c r="AH92" s="448"/>
      <c r="AI92" s="448"/>
      <c r="AJ92" s="449"/>
      <c r="AK92" s="81"/>
    </row>
    <row r="93" spans="1:37" s="80" customFormat="1" ht="75" customHeight="1" thickBot="1">
      <c r="A93" s="863"/>
      <c r="B93" s="864"/>
      <c r="C93" s="864"/>
      <c r="D93" s="864"/>
      <c r="E93" s="880"/>
      <c r="F93" s="881"/>
      <c r="G93" s="881"/>
      <c r="H93" s="881"/>
      <c r="I93" s="881"/>
      <c r="J93" s="881"/>
      <c r="K93" s="881"/>
      <c r="L93" s="881"/>
      <c r="M93" s="881"/>
      <c r="N93" s="881"/>
      <c r="O93" s="881"/>
      <c r="P93" s="881"/>
      <c r="Q93" s="881"/>
      <c r="R93" s="881"/>
      <c r="S93" s="881"/>
      <c r="T93" s="881"/>
      <c r="U93" s="881"/>
      <c r="V93" s="881"/>
      <c r="W93" s="881"/>
      <c r="X93" s="881"/>
      <c r="Y93" s="881"/>
      <c r="Z93" s="881"/>
      <c r="AA93" s="881"/>
      <c r="AB93" s="881"/>
      <c r="AC93" s="881"/>
      <c r="AD93" s="881"/>
      <c r="AE93" s="881"/>
      <c r="AF93" s="881"/>
      <c r="AG93" s="881"/>
      <c r="AH93" s="881"/>
      <c r="AI93" s="881"/>
      <c r="AJ93" s="882"/>
      <c r="AK93" s="81"/>
    </row>
    <row r="94" spans="1:37" s="80" customFormat="1" ht="12">
      <c r="A94" s="863"/>
      <c r="B94" s="864"/>
      <c r="C94" s="864"/>
      <c r="D94" s="864"/>
      <c r="E94" s="450" t="s">
        <v>406</v>
      </c>
      <c r="F94" s="448"/>
      <c r="G94" s="448"/>
      <c r="H94" s="448"/>
      <c r="I94" s="448"/>
      <c r="J94" s="448"/>
      <c r="K94" s="448"/>
      <c r="L94" s="448"/>
      <c r="M94" s="448"/>
      <c r="N94" s="448"/>
      <c r="O94" s="448"/>
      <c r="P94" s="448"/>
      <c r="Q94" s="448"/>
      <c r="R94" s="448"/>
      <c r="S94" s="448"/>
      <c r="T94" s="448"/>
      <c r="U94" s="448"/>
      <c r="V94" s="448"/>
      <c r="W94" s="448"/>
      <c r="X94" s="448"/>
      <c r="Y94" s="448"/>
      <c r="Z94" s="448"/>
      <c r="AA94" s="448"/>
      <c r="AB94" s="448"/>
      <c r="AC94" s="448"/>
      <c r="AD94" s="448"/>
      <c r="AE94" s="448"/>
      <c r="AF94" s="448"/>
      <c r="AG94" s="448"/>
      <c r="AH94" s="448"/>
      <c r="AI94" s="448"/>
      <c r="AJ94" s="451"/>
      <c r="AK94" s="81"/>
    </row>
    <row r="95" spans="1:37" s="80" customFormat="1" ht="12.75" thickBot="1">
      <c r="A95" s="863"/>
      <c r="B95" s="864"/>
      <c r="C95" s="864"/>
      <c r="D95" s="864"/>
      <c r="E95" s="450" t="s">
        <v>405</v>
      </c>
      <c r="F95" s="439"/>
      <c r="G95" s="439"/>
      <c r="H95" s="439"/>
      <c r="I95" s="439"/>
      <c r="J95" s="439"/>
      <c r="K95" s="439"/>
      <c r="L95" s="439"/>
      <c r="M95" s="439"/>
      <c r="N95" s="439"/>
      <c r="O95" s="439"/>
      <c r="P95" s="439"/>
      <c r="Q95" s="439"/>
      <c r="R95" s="439"/>
      <c r="S95" s="439"/>
      <c r="T95" s="439"/>
      <c r="U95" s="439"/>
      <c r="V95" s="439"/>
      <c r="W95" s="439"/>
      <c r="X95" s="439"/>
      <c r="Y95" s="439"/>
      <c r="Z95" s="439"/>
      <c r="AA95" s="439"/>
      <c r="AB95" s="439"/>
      <c r="AC95" s="439"/>
      <c r="AD95" s="439"/>
      <c r="AE95" s="439"/>
      <c r="AF95" s="439"/>
      <c r="AG95" s="439"/>
      <c r="AH95" s="439"/>
      <c r="AI95" s="439"/>
      <c r="AJ95" s="452"/>
      <c r="AK95" s="81"/>
    </row>
    <row r="96" spans="1:37" s="80" customFormat="1" ht="18" customHeight="1" thickBot="1">
      <c r="A96" s="865"/>
      <c r="B96" s="866"/>
      <c r="C96" s="866"/>
      <c r="D96" s="866"/>
      <c r="E96" s="453" t="s">
        <v>263</v>
      </c>
      <c r="F96" s="331"/>
      <c r="G96" s="331"/>
      <c r="H96" s="331"/>
      <c r="I96" s="331"/>
      <c r="J96" s="331"/>
      <c r="K96" s="331"/>
      <c r="L96" s="934" t="s">
        <v>416</v>
      </c>
      <c r="M96" s="935"/>
      <c r="N96" s="935"/>
      <c r="O96" s="973"/>
      <c r="P96" s="973"/>
      <c r="Q96" s="454" t="s">
        <v>5</v>
      </c>
      <c r="R96" s="973"/>
      <c r="S96" s="973"/>
      <c r="T96" s="454" t="s">
        <v>108</v>
      </c>
      <c r="U96" s="455" t="s">
        <v>100</v>
      </c>
      <c r="V96" s="456"/>
      <c r="W96" s="457" t="s">
        <v>109</v>
      </c>
      <c r="X96" s="455"/>
      <c r="Y96" s="455"/>
      <c r="Z96" s="456"/>
      <c r="AA96" s="457" t="s">
        <v>110</v>
      </c>
      <c r="AB96" s="455"/>
      <c r="AC96" s="455" t="s">
        <v>101</v>
      </c>
      <c r="AD96" s="455"/>
      <c r="AE96" s="455"/>
      <c r="AF96" s="455"/>
      <c r="AG96" s="455"/>
      <c r="AH96" s="455"/>
      <c r="AI96" s="455"/>
      <c r="AJ96" s="458"/>
      <c r="AK96" s="81"/>
    </row>
    <row r="97" spans="1:37" s="80" customFormat="1" ht="12" customHeight="1">
      <c r="A97" s="459"/>
      <c r="B97" s="459"/>
      <c r="C97" s="459"/>
      <c r="D97" s="459"/>
      <c r="E97" s="460"/>
      <c r="F97" s="420"/>
      <c r="G97" s="420"/>
      <c r="H97" s="420"/>
      <c r="I97" s="420"/>
      <c r="J97" s="420"/>
      <c r="K97" s="420"/>
      <c r="L97" s="440"/>
      <c r="M97" s="440"/>
      <c r="N97" s="420"/>
      <c r="O97" s="461"/>
      <c r="P97" s="461"/>
      <c r="Q97" s="461"/>
      <c r="R97" s="461"/>
      <c r="S97" s="461"/>
      <c r="T97" s="461"/>
      <c r="U97" s="420"/>
      <c r="V97" s="420"/>
      <c r="W97" s="462"/>
      <c r="X97" s="420"/>
      <c r="Y97" s="420"/>
      <c r="Z97" s="420"/>
      <c r="AA97" s="461"/>
      <c r="AB97" s="420"/>
      <c r="AC97" s="420"/>
      <c r="AD97" s="420"/>
      <c r="AE97" s="420"/>
      <c r="AF97" s="420"/>
      <c r="AG97" s="420"/>
      <c r="AH97" s="420"/>
      <c r="AI97" s="420"/>
      <c r="AJ97" s="463"/>
    </row>
    <row r="98" spans="1:37" s="80" customFormat="1" ht="12" customHeight="1">
      <c r="A98" s="281"/>
      <c r="B98" s="459"/>
      <c r="C98" s="459"/>
      <c r="D98" s="459"/>
      <c r="E98" s="460"/>
      <c r="F98" s="420"/>
      <c r="G98" s="420"/>
      <c r="H98" s="420"/>
      <c r="I98" s="420"/>
      <c r="J98" s="420"/>
      <c r="K98" s="420"/>
      <c r="L98" s="440"/>
      <c r="M98" s="440"/>
      <c r="N98" s="420"/>
      <c r="O98" s="461"/>
      <c r="P98" s="461"/>
      <c r="Q98" s="461"/>
      <c r="R98" s="461"/>
      <c r="S98" s="461"/>
      <c r="T98" s="461"/>
      <c r="U98" s="420"/>
      <c r="V98" s="420"/>
      <c r="W98" s="462"/>
      <c r="X98" s="420"/>
      <c r="Y98" s="420"/>
      <c r="Z98" s="420"/>
      <c r="AA98" s="461"/>
      <c r="AB98" s="420"/>
      <c r="AC98" s="420"/>
      <c r="AD98" s="420"/>
      <c r="AE98" s="420"/>
      <c r="AF98" s="420"/>
      <c r="AG98" s="420"/>
      <c r="AH98" s="420"/>
      <c r="AI98" s="420"/>
      <c r="AJ98" s="463"/>
    </row>
    <row r="99" spans="1:37" s="80" customFormat="1" ht="18" customHeight="1" thickBot="1">
      <c r="A99" s="464" t="s">
        <v>343</v>
      </c>
      <c r="B99" s="439"/>
      <c r="C99" s="439"/>
      <c r="D99" s="439"/>
      <c r="E99" s="420"/>
      <c r="F99" s="420"/>
      <c r="G99" s="420"/>
      <c r="H99" s="420"/>
      <c r="I99" s="420"/>
      <c r="J99" s="420"/>
      <c r="K99" s="420"/>
      <c r="L99" s="420"/>
      <c r="M99" s="420"/>
      <c r="N99" s="420"/>
      <c r="O99" s="420"/>
      <c r="P99" s="420"/>
      <c r="Q99" s="420"/>
      <c r="R99" s="420"/>
      <c r="S99" s="420"/>
      <c r="T99" s="420"/>
      <c r="U99" s="420"/>
      <c r="V99" s="420"/>
      <c r="W99" s="420"/>
      <c r="X99" s="420"/>
      <c r="Y99" s="420"/>
      <c r="Z99" s="420"/>
      <c r="AA99" s="420"/>
      <c r="AB99" s="420"/>
      <c r="AC99" s="420"/>
      <c r="AD99" s="420"/>
      <c r="AE99" s="420"/>
      <c r="AF99" s="416" t="s">
        <v>294</v>
      </c>
      <c r="AG99" s="465"/>
      <c r="AH99" s="466" t="s">
        <v>209</v>
      </c>
      <c r="AI99" s="465"/>
      <c r="AJ99" s="465"/>
      <c r="AK99" s="81"/>
    </row>
    <row r="100" spans="1:37" s="80" customFormat="1" ht="75" customHeight="1" thickBot="1">
      <c r="A100" s="817" t="s">
        <v>226</v>
      </c>
      <c r="B100" s="818"/>
      <c r="C100" s="818"/>
      <c r="D100" s="945"/>
      <c r="E100" s="974"/>
      <c r="F100" s="975"/>
      <c r="G100" s="975"/>
      <c r="H100" s="975"/>
      <c r="I100" s="975"/>
      <c r="J100" s="975"/>
      <c r="K100" s="975"/>
      <c r="L100" s="975"/>
      <c r="M100" s="975"/>
      <c r="N100" s="975"/>
      <c r="O100" s="975"/>
      <c r="P100" s="975"/>
      <c r="Q100" s="975"/>
      <c r="R100" s="975"/>
      <c r="S100" s="975"/>
      <c r="T100" s="975"/>
      <c r="U100" s="975"/>
      <c r="V100" s="975"/>
      <c r="W100" s="975"/>
      <c r="X100" s="975"/>
      <c r="Y100" s="975"/>
      <c r="Z100" s="975"/>
      <c r="AA100" s="975"/>
      <c r="AB100" s="975"/>
      <c r="AC100" s="975"/>
      <c r="AD100" s="975"/>
      <c r="AE100" s="975"/>
      <c r="AF100" s="975"/>
      <c r="AG100" s="975"/>
      <c r="AH100" s="975"/>
      <c r="AI100" s="975"/>
      <c r="AJ100" s="976"/>
      <c r="AK100" s="81"/>
    </row>
    <row r="101" spans="1:37" s="80" customFormat="1" ht="18" customHeight="1" thickBot="1">
      <c r="A101" s="901" t="s">
        <v>225</v>
      </c>
      <c r="B101" s="902"/>
      <c r="C101" s="902"/>
      <c r="D101" s="946"/>
      <c r="E101" s="467"/>
      <c r="F101" s="437" t="s">
        <v>257</v>
      </c>
      <c r="G101" s="438"/>
      <c r="H101" s="438"/>
      <c r="I101" s="438"/>
      <c r="J101" s="438"/>
      <c r="K101" s="438"/>
      <c r="L101" s="438"/>
      <c r="M101" s="438"/>
      <c r="N101" s="467"/>
      <c r="O101" s="437" t="s">
        <v>258</v>
      </c>
      <c r="P101" s="438"/>
      <c r="Q101" s="438"/>
      <c r="R101" s="438"/>
      <c r="S101" s="438"/>
      <c r="T101" s="438"/>
      <c r="U101" s="467"/>
      <c r="V101" s="437" t="s">
        <v>259</v>
      </c>
      <c r="W101" s="438"/>
      <c r="X101" s="438"/>
      <c r="Y101" s="438"/>
      <c r="Z101" s="438"/>
      <c r="AA101" s="438"/>
      <c r="AB101" s="438"/>
      <c r="AC101" s="438"/>
      <c r="AD101" s="438"/>
      <c r="AE101" s="438"/>
      <c r="AF101" s="438"/>
      <c r="AG101" s="438"/>
      <c r="AH101" s="438"/>
      <c r="AI101" s="438"/>
      <c r="AJ101" s="441"/>
      <c r="AK101" s="81"/>
    </row>
    <row r="102" spans="1:37" s="80" customFormat="1" ht="14.25" customHeight="1" thickBot="1">
      <c r="A102" s="865"/>
      <c r="B102" s="866"/>
      <c r="C102" s="866"/>
      <c r="D102" s="947"/>
      <c r="E102" s="432" t="s">
        <v>274</v>
      </c>
      <c r="F102" s="432"/>
      <c r="G102" s="332"/>
      <c r="H102" s="332"/>
      <c r="I102" s="332"/>
      <c r="J102" s="332"/>
      <c r="K102" s="332"/>
      <c r="L102" s="332"/>
      <c r="M102" s="332"/>
      <c r="N102" s="332"/>
      <c r="O102" s="432"/>
      <c r="P102" s="986"/>
      <c r="Q102" s="987"/>
      <c r="R102" s="987"/>
      <c r="S102" s="987"/>
      <c r="T102" s="987"/>
      <c r="U102" s="987"/>
      <c r="V102" s="987"/>
      <c r="W102" s="987"/>
      <c r="X102" s="987"/>
      <c r="Y102" s="987"/>
      <c r="Z102" s="987"/>
      <c r="AA102" s="987"/>
      <c r="AB102" s="987"/>
      <c r="AC102" s="987"/>
      <c r="AD102" s="987"/>
      <c r="AE102" s="987"/>
      <c r="AF102" s="987"/>
      <c r="AG102" s="987"/>
      <c r="AH102" s="987"/>
      <c r="AI102" s="987"/>
      <c r="AJ102" s="988"/>
      <c r="AK102" s="81"/>
    </row>
    <row r="103" spans="1:37" s="80" customFormat="1" ht="26.25" customHeight="1">
      <c r="A103" s="817" t="s">
        <v>105</v>
      </c>
      <c r="B103" s="818"/>
      <c r="C103" s="818"/>
      <c r="D103" s="819"/>
      <c r="E103" s="468"/>
      <c r="F103" s="432" t="s">
        <v>103</v>
      </c>
      <c r="G103" s="332"/>
      <c r="H103" s="332"/>
      <c r="I103" s="468"/>
      <c r="J103" s="432" t="s">
        <v>165</v>
      </c>
      <c r="K103" s="332"/>
      <c r="L103" s="332"/>
      <c r="M103" s="332"/>
      <c r="N103" s="332"/>
      <c r="O103" s="469"/>
      <c r="P103" s="432" t="s">
        <v>166</v>
      </c>
      <c r="Q103" s="332"/>
      <c r="R103" s="332"/>
      <c r="S103" s="332"/>
      <c r="T103" s="332"/>
      <c r="U103" s="332"/>
      <c r="V103" s="469"/>
      <c r="W103" s="432" t="s">
        <v>104</v>
      </c>
      <c r="X103" s="332"/>
      <c r="Y103" s="468"/>
      <c r="Z103" s="432" t="s">
        <v>99</v>
      </c>
      <c r="AA103" s="432"/>
      <c r="AB103" s="332"/>
      <c r="AC103" s="332"/>
      <c r="AD103" s="332"/>
      <c r="AE103" s="332"/>
      <c r="AF103" s="332"/>
      <c r="AG103" s="332"/>
      <c r="AH103" s="332"/>
      <c r="AI103" s="332"/>
      <c r="AJ103" s="470"/>
      <c r="AK103" s="81"/>
    </row>
    <row r="104" spans="1:37" s="80" customFormat="1" ht="15" customHeight="1">
      <c r="A104" s="901" t="s">
        <v>102</v>
      </c>
      <c r="B104" s="902"/>
      <c r="C104" s="902"/>
      <c r="D104" s="902"/>
      <c r="E104" s="436" t="s">
        <v>363</v>
      </c>
      <c r="F104" s="437"/>
      <c r="G104" s="438"/>
      <c r="H104" s="438"/>
      <c r="I104" s="438"/>
      <c r="J104" s="438"/>
      <c r="K104" s="438"/>
      <c r="L104" s="438"/>
      <c r="M104" s="438"/>
      <c r="N104" s="438"/>
      <c r="O104" s="437"/>
      <c r="P104" s="438"/>
      <c r="Q104" s="438"/>
      <c r="R104" s="438"/>
      <c r="S104" s="438"/>
      <c r="T104" s="438"/>
      <c r="U104" s="438"/>
      <c r="V104" s="437"/>
      <c r="W104" s="438"/>
      <c r="X104" s="438"/>
      <c r="Y104" s="438"/>
      <c r="Z104" s="438"/>
      <c r="AA104" s="438"/>
      <c r="AB104" s="438"/>
      <c r="AC104" s="438"/>
      <c r="AD104" s="438"/>
      <c r="AE104" s="438"/>
      <c r="AF104" s="438"/>
      <c r="AG104" s="438"/>
      <c r="AH104" s="438"/>
      <c r="AI104" s="438"/>
      <c r="AJ104" s="441"/>
      <c r="AK104" s="81"/>
    </row>
    <row r="105" spans="1:37" s="80" customFormat="1" ht="18" customHeight="1">
      <c r="A105" s="863"/>
      <c r="B105" s="864"/>
      <c r="C105" s="864"/>
      <c r="D105" s="864"/>
      <c r="E105" s="471"/>
      <c r="F105" s="440" t="s">
        <v>106</v>
      </c>
      <c r="G105" s="439"/>
      <c r="H105" s="439"/>
      <c r="I105" s="439"/>
      <c r="J105" s="439"/>
      <c r="K105" s="472"/>
      <c r="L105" s="440" t="s">
        <v>261</v>
      </c>
      <c r="M105" s="439"/>
      <c r="N105" s="439"/>
      <c r="O105" s="440"/>
      <c r="P105" s="440"/>
      <c r="Q105" s="444"/>
      <c r="R105" s="400"/>
      <c r="S105" s="440" t="s">
        <v>99</v>
      </c>
      <c r="T105" s="440"/>
      <c r="U105" s="440" t="s">
        <v>100</v>
      </c>
      <c r="V105" s="969"/>
      <c r="W105" s="969"/>
      <c r="X105" s="969"/>
      <c r="Y105" s="969"/>
      <c r="Z105" s="969"/>
      <c r="AA105" s="969"/>
      <c r="AB105" s="969"/>
      <c r="AC105" s="969"/>
      <c r="AD105" s="969"/>
      <c r="AE105" s="969"/>
      <c r="AF105" s="969"/>
      <c r="AG105" s="969"/>
      <c r="AH105" s="969"/>
      <c r="AI105" s="969"/>
      <c r="AJ105" s="446" t="s">
        <v>101</v>
      </c>
      <c r="AK105" s="81"/>
    </row>
    <row r="106" spans="1:37" s="80" customFormat="1" ht="15.75" customHeight="1" thickBot="1">
      <c r="A106" s="863"/>
      <c r="B106" s="864"/>
      <c r="C106" s="864"/>
      <c r="D106" s="864"/>
      <c r="E106" s="447" t="s">
        <v>107</v>
      </c>
      <c r="F106" s="444"/>
      <c r="G106" s="439"/>
      <c r="H106" s="439"/>
      <c r="I106" s="439"/>
      <c r="J106" s="439"/>
      <c r="K106" s="418"/>
      <c r="L106" s="439"/>
      <c r="M106" s="473" t="s">
        <v>136</v>
      </c>
      <c r="N106" s="440"/>
      <c r="O106" s="440"/>
      <c r="P106" s="440"/>
      <c r="Q106" s="440"/>
      <c r="R106" s="440"/>
      <c r="S106" s="440"/>
      <c r="T106" s="440"/>
      <c r="U106" s="440"/>
      <c r="V106" s="440"/>
      <c r="W106" s="440"/>
      <c r="X106" s="440"/>
      <c r="Y106" s="440"/>
      <c r="Z106" s="440"/>
      <c r="AA106" s="440"/>
      <c r="AB106" s="440"/>
      <c r="AC106" s="440"/>
      <c r="AD106" s="440"/>
      <c r="AE106" s="440"/>
      <c r="AF106" s="440"/>
      <c r="AG106" s="440"/>
      <c r="AH106" s="440"/>
      <c r="AI106" s="440"/>
      <c r="AJ106" s="446"/>
      <c r="AK106" s="81"/>
    </row>
    <row r="107" spans="1:37" s="80" customFormat="1" ht="75" customHeight="1" thickBot="1">
      <c r="A107" s="863"/>
      <c r="B107" s="864"/>
      <c r="C107" s="864"/>
      <c r="D107" s="864"/>
      <c r="E107" s="883"/>
      <c r="F107" s="884"/>
      <c r="G107" s="884"/>
      <c r="H107" s="884"/>
      <c r="I107" s="884"/>
      <c r="J107" s="884"/>
      <c r="K107" s="884"/>
      <c r="L107" s="884"/>
      <c r="M107" s="884"/>
      <c r="N107" s="884"/>
      <c r="O107" s="884"/>
      <c r="P107" s="884"/>
      <c r="Q107" s="884"/>
      <c r="R107" s="884"/>
      <c r="S107" s="884"/>
      <c r="T107" s="884"/>
      <c r="U107" s="884"/>
      <c r="V107" s="884"/>
      <c r="W107" s="884"/>
      <c r="X107" s="884"/>
      <c r="Y107" s="884"/>
      <c r="Z107" s="884"/>
      <c r="AA107" s="884"/>
      <c r="AB107" s="884"/>
      <c r="AC107" s="884"/>
      <c r="AD107" s="884"/>
      <c r="AE107" s="884"/>
      <c r="AF107" s="884"/>
      <c r="AG107" s="884"/>
      <c r="AH107" s="884"/>
      <c r="AI107" s="884"/>
      <c r="AJ107" s="885"/>
      <c r="AK107" s="81"/>
    </row>
    <row r="108" spans="1:37" s="80" customFormat="1" ht="12">
      <c r="A108" s="863"/>
      <c r="B108" s="864"/>
      <c r="C108" s="864"/>
      <c r="D108" s="864"/>
      <c r="E108" s="450" t="s">
        <v>406</v>
      </c>
      <c r="F108" s="448"/>
      <c r="G108" s="448"/>
      <c r="H108" s="448"/>
      <c r="I108" s="448"/>
      <c r="J108" s="448"/>
      <c r="K108" s="448"/>
      <c r="L108" s="448"/>
      <c r="M108" s="448"/>
      <c r="N108" s="448"/>
      <c r="O108" s="448"/>
      <c r="P108" s="448"/>
      <c r="Q108" s="448"/>
      <c r="R108" s="448"/>
      <c r="S108" s="448"/>
      <c r="T108" s="448"/>
      <c r="U108" s="448"/>
      <c r="V108" s="448"/>
      <c r="W108" s="448"/>
      <c r="X108" s="448"/>
      <c r="Y108" s="448"/>
      <c r="Z108" s="448"/>
      <c r="AA108" s="448"/>
      <c r="AB108" s="448"/>
      <c r="AC108" s="448"/>
      <c r="AD108" s="448"/>
      <c r="AE108" s="448" t="s">
        <v>264</v>
      </c>
      <c r="AF108" s="448"/>
      <c r="AG108" s="448"/>
      <c r="AH108" s="448"/>
      <c r="AI108" s="448"/>
      <c r="AJ108" s="451"/>
      <c r="AK108" s="81"/>
    </row>
    <row r="109" spans="1:37" s="80" customFormat="1" ht="12">
      <c r="A109" s="863"/>
      <c r="B109" s="864"/>
      <c r="C109" s="864"/>
      <c r="D109" s="864"/>
      <c r="E109" s="450" t="s">
        <v>364</v>
      </c>
      <c r="F109" s="448"/>
      <c r="G109" s="448"/>
      <c r="H109" s="448"/>
      <c r="I109" s="448"/>
      <c r="J109" s="448"/>
      <c r="K109" s="448"/>
      <c r="L109" s="448"/>
      <c r="M109" s="448"/>
      <c r="N109" s="448"/>
      <c r="O109" s="448"/>
      <c r="P109" s="448"/>
      <c r="Q109" s="448"/>
      <c r="R109" s="448"/>
      <c r="S109" s="448"/>
      <c r="T109" s="448"/>
      <c r="U109" s="448"/>
      <c r="V109" s="448"/>
      <c r="W109" s="448"/>
      <c r="X109" s="448"/>
      <c r="Y109" s="448"/>
      <c r="Z109" s="448"/>
      <c r="AA109" s="448"/>
      <c r="AB109" s="448"/>
      <c r="AC109" s="448"/>
      <c r="AD109" s="448"/>
      <c r="AE109" s="448"/>
      <c r="AF109" s="448"/>
      <c r="AG109" s="448"/>
      <c r="AH109" s="448"/>
      <c r="AI109" s="448"/>
      <c r="AJ109" s="451"/>
      <c r="AK109" s="81"/>
    </row>
    <row r="110" spans="1:37" s="80" customFormat="1" ht="14.25" thickBot="1">
      <c r="A110" s="863"/>
      <c r="B110" s="864"/>
      <c r="C110" s="864"/>
      <c r="D110" s="864"/>
      <c r="E110" s="450" t="s">
        <v>458</v>
      </c>
      <c r="F110" s="439"/>
      <c r="G110" s="439"/>
      <c r="H110" s="439"/>
      <c r="I110" s="439"/>
      <c r="J110" s="439"/>
      <c r="K110" s="439"/>
      <c r="L110" s="439"/>
      <c r="M110" s="439"/>
      <c r="N110" s="439"/>
      <c r="O110" s="439"/>
      <c r="P110" s="439"/>
      <c r="Q110" s="439"/>
      <c r="R110" s="439"/>
      <c r="S110" s="439"/>
      <c r="T110" s="439"/>
      <c r="U110" s="439"/>
      <c r="V110" s="439"/>
      <c r="W110" s="439"/>
      <c r="X110" s="439"/>
      <c r="Y110" s="439"/>
      <c r="Z110" s="439"/>
      <c r="AA110" s="439"/>
      <c r="AB110" s="439"/>
      <c r="AC110" s="439"/>
      <c r="AD110" s="439"/>
      <c r="AE110" s="439"/>
      <c r="AF110" s="439"/>
      <c r="AG110" s="439"/>
      <c r="AH110" s="439"/>
      <c r="AI110" s="439"/>
      <c r="AJ110" s="452"/>
      <c r="AK110" s="78"/>
    </row>
    <row r="111" spans="1:37" s="80" customFormat="1" ht="18" customHeight="1" thickBot="1">
      <c r="A111" s="865"/>
      <c r="B111" s="866"/>
      <c r="C111" s="866"/>
      <c r="D111" s="866"/>
      <c r="E111" s="453" t="s">
        <v>263</v>
      </c>
      <c r="F111" s="331"/>
      <c r="G111" s="331"/>
      <c r="H111" s="331"/>
      <c r="I111" s="331"/>
      <c r="J111" s="331"/>
      <c r="K111" s="474"/>
      <c r="L111" s="934" t="s">
        <v>84</v>
      </c>
      <c r="M111" s="935"/>
      <c r="N111" s="924"/>
      <c r="O111" s="924"/>
      <c r="P111" s="454" t="s">
        <v>5</v>
      </c>
      <c r="Q111" s="924"/>
      <c r="R111" s="924"/>
      <c r="S111" s="454" t="s">
        <v>108</v>
      </c>
      <c r="T111" s="455" t="s">
        <v>100</v>
      </c>
      <c r="U111" s="475"/>
      <c r="V111" s="457" t="s">
        <v>109</v>
      </c>
      <c r="W111" s="455"/>
      <c r="X111" s="455"/>
      <c r="Y111" s="475"/>
      <c r="Z111" s="454" t="s">
        <v>110</v>
      </c>
      <c r="AA111" s="455"/>
      <c r="AB111" s="455" t="s">
        <v>101</v>
      </c>
      <c r="AC111" s="455"/>
      <c r="AD111" s="455"/>
      <c r="AE111" s="455"/>
      <c r="AF111" s="455"/>
      <c r="AG111" s="455"/>
      <c r="AH111" s="455"/>
      <c r="AI111" s="455"/>
      <c r="AJ111" s="458"/>
      <c r="AK111" s="81"/>
    </row>
    <row r="112" spans="1:37" s="80" customFormat="1" ht="12" customHeight="1">
      <c r="A112" s="423"/>
      <c r="B112" s="423"/>
      <c r="C112" s="423"/>
      <c r="D112" s="423"/>
      <c r="E112" s="460"/>
      <c r="F112" s="420"/>
      <c r="G112" s="420"/>
      <c r="H112" s="420"/>
      <c r="I112" s="420"/>
      <c r="J112" s="420"/>
      <c r="K112" s="420"/>
      <c r="L112" s="461"/>
      <c r="M112" s="461"/>
      <c r="N112" s="461"/>
      <c r="O112" s="461"/>
      <c r="P112" s="461"/>
      <c r="Q112" s="461"/>
      <c r="R112" s="461"/>
      <c r="S112" s="461"/>
      <c r="T112" s="420"/>
      <c r="U112" s="420"/>
      <c r="V112" s="462"/>
      <c r="W112" s="420"/>
      <c r="X112" s="420"/>
      <c r="Y112" s="420"/>
      <c r="Z112" s="461"/>
      <c r="AA112" s="420"/>
      <c r="AB112" s="420"/>
      <c r="AC112" s="420"/>
      <c r="AD112" s="420"/>
      <c r="AE112" s="420"/>
      <c r="AF112" s="420"/>
      <c r="AG112" s="420"/>
      <c r="AH112" s="420"/>
      <c r="AI112" s="420"/>
      <c r="AJ112" s="463"/>
      <c r="AK112" s="81"/>
    </row>
    <row r="113" spans="1:38" s="80" customFormat="1" ht="18" customHeight="1">
      <c r="A113" s="476" t="s">
        <v>409</v>
      </c>
      <c r="B113" s="423"/>
      <c r="C113" s="423"/>
      <c r="D113" s="423"/>
      <c r="E113" s="460"/>
      <c r="F113" s="420"/>
      <c r="G113" s="420"/>
      <c r="H113" s="420"/>
      <c r="I113" s="420"/>
      <c r="J113" s="420"/>
      <c r="K113" s="420"/>
      <c r="L113" s="461"/>
      <c r="M113" s="461"/>
      <c r="N113" s="461"/>
      <c r="O113" s="461"/>
      <c r="P113" s="461"/>
      <c r="Q113" s="461"/>
      <c r="R113" s="461"/>
      <c r="S113" s="461"/>
      <c r="T113" s="420"/>
      <c r="U113" s="420"/>
      <c r="V113" s="462"/>
      <c r="W113" s="420"/>
      <c r="X113" s="420"/>
      <c r="Y113" s="420"/>
      <c r="Z113" s="461"/>
      <c r="AA113" s="420"/>
      <c r="AB113" s="420"/>
      <c r="AC113" s="420"/>
      <c r="AD113" s="420"/>
      <c r="AE113" s="420"/>
      <c r="AF113" s="420"/>
      <c r="AG113" s="420"/>
      <c r="AH113" s="420"/>
      <c r="AI113" s="420"/>
      <c r="AJ113" s="463"/>
      <c r="AK113" s="81"/>
    </row>
    <row r="114" spans="1:38" s="80" customFormat="1" ht="12.75" thickBot="1">
      <c r="A114" s="425"/>
      <c r="B114" s="427"/>
      <c r="C114" s="427"/>
      <c r="D114" s="427"/>
      <c r="E114" s="460"/>
      <c r="F114" s="420"/>
      <c r="G114" s="420"/>
      <c r="H114" s="420"/>
      <c r="I114" s="420"/>
      <c r="J114" s="420"/>
      <c r="K114" s="420"/>
      <c r="L114" s="461"/>
      <c r="M114" s="461"/>
      <c r="N114" s="461"/>
      <c r="O114" s="461"/>
      <c r="P114" s="461"/>
      <c r="Q114" s="461"/>
      <c r="R114" s="461"/>
      <c r="S114" s="461"/>
      <c r="T114" s="420"/>
      <c r="U114" s="420"/>
      <c r="V114" s="462"/>
      <c r="W114" s="420"/>
      <c r="X114" s="420"/>
      <c r="Y114" s="420"/>
      <c r="Z114" s="461"/>
      <c r="AA114" s="420"/>
      <c r="AB114" s="420"/>
      <c r="AC114" s="420"/>
      <c r="AD114" s="420"/>
      <c r="AE114" s="420"/>
      <c r="AF114" s="420"/>
      <c r="AG114" s="420"/>
      <c r="AH114" s="420"/>
      <c r="AI114" s="420"/>
      <c r="AJ114" s="477" t="s">
        <v>407</v>
      </c>
    </row>
    <row r="115" spans="1:38" s="80" customFormat="1" ht="70.5" customHeight="1" thickBot="1">
      <c r="A115" s="817" t="s">
        <v>297</v>
      </c>
      <c r="B115" s="818"/>
      <c r="C115" s="818"/>
      <c r="D115" s="945"/>
      <c r="E115" s="925"/>
      <c r="F115" s="926"/>
      <c r="G115" s="926"/>
      <c r="H115" s="926"/>
      <c r="I115" s="926"/>
      <c r="J115" s="926"/>
      <c r="K115" s="926"/>
      <c r="L115" s="926"/>
      <c r="M115" s="926"/>
      <c r="N115" s="926"/>
      <c r="O115" s="926"/>
      <c r="P115" s="926"/>
      <c r="Q115" s="926"/>
      <c r="R115" s="926"/>
      <c r="S115" s="926"/>
      <c r="T115" s="926"/>
      <c r="U115" s="926"/>
      <c r="V115" s="926"/>
      <c r="W115" s="926"/>
      <c r="X115" s="926"/>
      <c r="Y115" s="926"/>
      <c r="Z115" s="926"/>
      <c r="AA115" s="926"/>
      <c r="AB115" s="926"/>
      <c r="AC115" s="926"/>
      <c r="AD115" s="926"/>
      <c r="AE115" s="926"/>
      <c r="AF115" s="926"/>
      <c r="AG115" s="926"/>
      <c r="AH115" s="926"/>
      <c r="AI115" s="926"/>
      <c r="AJ115" s="927"/>
    </row>
    <row r="116" spans="1:38" s="80" customFormat="1" ht="70.5" customHeight="1" thickBot="1">
      <c r="A116" s="817" t="s">
        <v>408</v>
      </c>
      <c r="B116" s="818"/>
      <c r="C116" s="818"/>
      <c r="D116" s="945"/>
      <c r="E116" s="925"/>
      <c r="F116" s="926"/>
      <c r="G116" s="926"/>
      <c r="H116" s="926"/>
      <c r="I116" s="926"/>
      <c r="J116" s="926"/>
      <c r="K116" s="926"/>
      <c r="L116" s="926"/>
      <c r="M116" s="926"/>
      <c r="N116" s="926"/>
      <c r="O116" s="926"/>
      <c r="P116" s="926"/>
      <c r="Q116" s="926"/>
      <c r="R116" s="926"/>
      <c r="S116" s="926"/>
      <c r="T116" s="926"/>
      <c r="U116" s="926"/>
      <c r="V116" s="926"/>
      <c r="W116" s="926"/>
      <c r="X116" s="926"/>
      <c r="Y116" s="926"/>
      <c r="Z116" s="926"/>
      <c r="AA116" s="926"/>
      <c r="AB116" s="926"/>
      <c r="AC116" s="926"/>
      <c r="AD116" s="926"/>
      <c r="AE116" s="926"/>
      <c r="AF116" s="926"/>
      <c r="AG116" s="926"/>
      <c r="AH116" s="926"/>
      <c r="AI116" s="926"/>
      <c r="AJ116" s="927"/>
    </row>
    <row r="117" spans="1:38" s="80" customFormat="1" ht="18" customHeight="1">
      <c r="A117" s="378"/>
      <c r="B117" s="423"/>
      <c r="C117" s="423"/>
      <c r="D117" s="423"/>
      <c r="E117" s="460"/>
      <c r="F117" s="420"/>
      <c r="G117" s="420"/>
      <c r="H117" s="420"/>
      <c r="I117" s="420"/>
      <c r="J117" s="420"/>
      <c r="K117" s="420"/>
      <c r="L117" s="461"/>
      <c r="M117" s="461"/>
      <c r="N117" s="461"/>
      <c r="O117" s="461"/>
      <c r="P117" s="461"/>
      <c r="Q117" s="461"/>
      <c r="R117" s="461"/>
      <c r="S117" s="461"/>
      <c r="T117" s="420"/>
      <c r="U117" s="420"/>
      <c r="V117" s="462"/>
      <c r="W117" s="420"/>
      <c r="X117" s="420"/>
      <c r="Y117" s="420"/>
      <c r="Z117" s="461"/>
      <c r="AA117" s="420"/>
      <c r="AB117" s="420"/>
      <c r="AC117" s="420"/>
      <c r="AD117" s="420"/>
      <c r="AE117" s="420"/>
      <c r="AF117" s="420"/>
      <c r="AG117" s="420"/>
      <c r="AH117" s="420"/>
      <c r="AI117" s="420"/>
      <c r="AJ117" s="463"/>
    </row>
    <row r="118" spans="1:38" s="80" customFormat="1" ht="6.75" customHeight="1">
      <c r="A118" s="419"/>
      <c r="B118" s="334"/>
      <c r="C118" s="334"/>
      <c r="D118" s="334"/>
      <c r="E118" s="334"/>
      <c r="F118" s="334"/>
      <c r="G118" s="334"/>
      <c r="H118" s="334"/>
      <c r="I118" s="334"/>
      <c r="J118" s="334"/>
      <c r="K118" s="334"/>
      <c r="L118" s="334"/>
      <c r="M118" s="334"/>
      <c r="N118" s="334"/>
      <c r="O118" s="334"/>
      <c r="P118" s="334"/>
      <c r="Q118" s="334"/>
      <c r="R118" s="334"/>
      <c r="S118" s="334"/>
      <c r="T118" s="334"/>
      <c r="U118" s="334"/>
      <c r="V118" s="334"/>
      <c r="W118" s="334"/>
      <c r="X118" s="334"/>
      <c r="Y118" s="334"/>
      <c r="Z118" s="334"/>
      <c r="AA118" s="334"/>
      <c r="AB118" s="334"/>
      <c r="AC118" s="334"/>
      <c r="AD118" s="334"/>
      <c r="AE118" s="334"/>
      <c r="AF118" s="334"/>
      <c r="AG118" s="334"/>
      <c r="AH118" s="334"/>
      <c r="AI118" s="334"/>
      <c r="AJ118" s="478"/>
    </row>
    <row r="119" spans="1:38" s="80" customFormat="1" ht="18" customHeight="1">
      <c r="A119" s="238"/>
      <c r="B119" s="334"/>
      <c r="C119" s="334"/>
      <c r="D119" s="334"/>
      <c r="E119" s="334"/>
      <c r="F119" s="334"/>
      <c r="G119" s="334"/>
      <c r="H119" s="334"/>
      <c r="I119" s="334"/>
      <c r="J119" s="334"/>
      <c r="K119" s="334"/>
      <c r="L119" s="334"/>
      <c r="M119" s="334"/>
      <c r="N119" s="334"/>
      <c r="O119" s="334"/>
      <c r="P119" s="334"/>
      <c r="Q119" s="334"/>
      <c r="R119" s="334"/>
      <c r="S119" s="334"/>
      <c r="T119" s="334"/>
      <c r="U119" s="334"/>
      <c r="V119" s="334"/>
      <c r="W119" s="334"/>
      <c r="X119" s="334"/>
      <c r="Y119" s="334"/>
      <c r="Z119" s="334"/>
      <c r="AA119" s="334"/>
      <c r="AB119" s="334"/>
      <c r="AC119" s="334"/>
      <c r="AD119" s="334"/>
      <c r="AE119" s="334"/>
      <c r="AF119" s="334"/>
      <c r="AG119" s="334"/>
      <c r="AH119" s="334"/>
      <c r="AI119" s="334"/>
      <c r="AJ119" s="478"/>
    </row>
    <row r="120" spans="1:38" s="80" customFormat="1" ht="6.75" customHeight="1">
      <c r="A120" s="419"/>
      <c r="B120" s="334"/>
      <c r="C120" s="334"/>
      <c r="D120" s="334"/>
      <c r="E120" s="334"/>
      <c r="F120" s="334"/>
      <c r="G120" s="334"/>
      <c r="H120" s="334"/>
      <c r="I120" s="334"/>
      <c r="J120" s="334"/>
      <c r="K120" s="334"/>
      <c r="L120" s="334"/>
      <c r="M120" s="334"/>
      <c r="N120" s="334"/>
      <c r="O120" s="334"/>
      <c r="P120" s="334"/>
      <c r="Q120" s="334"/>
      <c r="R120" s="334"/>
      <c r="S120" s="334"/>
      <c r="T120" s="334"/>
      <c r="U120" s="334"/>
      <c r="V120" s="334"/>
      <c r="W120" s="334"/>
      <c r="X120" s="334"/>
      <c r="Y120" s="334"/>
      <c r="Z120" s="334"/>
      <c r="AA120" s="334"/>
      <c r="AB120" s="334"/>
      <c r="AC120" s="334"/>
      <c r="AD120" s="334"/>
      <c r="AE120" s="334"/>
      <c r="AF120" s="334"/>
      <c r="AG120" s="334"/>
      <c r="AH120" s="334"/>
      <c r="AI120" s="334"/>
      <c r="AJ120" s="478"/>
    </row>
    <row r="121" spans="1:38" s="80" customFormat="1" ht="17.25" customHeight="1">
      <c r="A121" s="479" t="s">
        <v>368</v>
      </c>
      <c r="B121" s="480"/>
      <c r="C121" s="480"/>
      <c r="D121" s="480"/>
      <c r="E121" s="480"/>
      <c r="F121" s="480"/>
      <c r="G121" s="480"/>
      <c r="H121" s="480"/>
      <c r="I121" s="480"/>
      <c r="J121" s="480"/>
      <c r="K121" s="480"/>
      <c r="L121" s="480"/>
      <c r="M121" s="480"/>
      <c r="N121" s="480"/>
      <c r="O121" s="480"/>
      <c r="P121" s="480"/>
      <c r="Q121" s="480"/>
      <c r="R121" s="480"/>
      <c r="S121" s="480"/>
      <c r="T121" s="480"/>
      <c r="U121" s="480"/>
      <c r="V121" s="480"/>
      <c r="W121" s="480"/>
      <c r="X121" s="480"/>
      <c r="Y121" s="480"/>
      <c r="Z121" s="480"/>
      <c r="AA121" s="480"/>
      <c r="AB121" s="480"/>
      <c r="AC121" s="480"/>
      <c r="AD121" s="480"/>
      <c r="AE121" s="480"/>
      <c r="AF121" s="423"/>
      <c r="AG121" s="281"/>
      <c r="AH121" s="281"/>
      <c r="AI121" s="281"/>
      <c r="AJ121" s="421"/>
      <c r="AL121" s="154"/>
    </row>
    <row r="122" spans="1:38" s="80" customFormat="1" ht="16.5" customHeight="1">
      <c r="A122" s="333"/>
      <c r="B122" s="333"/>
      <c r="C122" s="333"/>
      <c r="D122" s="333"/>
      <c r="E122" s="333"/>
      <c r="F122" s="333"/>
      <c r="G122" s="333"/>
      <c r="H122" s="333"/>
      <c r="I122" s="333"/>
      <c r="J122" s="333"/>
      <c r="K122" s="333"/>
      <c r="L122" s="333"/>
      <c r="M122" s="333"/>
      <c r="N122" s="333"/>
      <c r="O122" s="333"/>
      <c r="P122" s="333"/>
      <c r="Q122" s="333"/>
      <c r="R122" s="333"/>
      <c r="S122" s="333"/>
      <c r="T122" s="333"/>
      <c r="U122" s="333"/>
      <c r="V122" s="333"/>
      <c r="W122" s="333"/>
      <c r="X122" s="333"/>
      <c r="Y122" s="333"/>
      <c r="Z122" s="333"/>
      <c r="AA122" s="333"/>
      <c r="AB122" s="333"/>
      <c r="AC122" s="333"/>
      <c r="AD122" s="333"/>
      <c r="AE122" s="281"/>
      <c r="AF122" s="416" t="s">
        <v>294</v>
      </c>
      <c r="AG122" s="428"/>
      <c r="AH122" s="429" t="s">
        <v>209</v>
      </c>
      <c r="AI122" s="428"/>
      <c r="AJ122" s="430"/>
      <c r="AK122" s="81"/>
      <c r="AL122" s="92"/>
    </row>
    <row r="123" spans="1:38" s="80" customFormat="1" ht="17.25" customHeight="1">
      <c r="A123" s="333" t="s">
        <v>410</v>
      </c>
      <c r="B123" s="333"/>
      <c r="C123" s="333"/>
      <c r="D123" s="333"/>
      <c r="E123" s="333"/>
      <c r="F123" s="333"/>
      <c r="G123" s="333"/>
      <c r="H123" s="333"/>
      <c r="I123" s="333"/>
      <c r="J123" s="333"/>
      <c r="K123" s="333"/>
      <c r="L123" s="333"/>
      <c r="M123" s="333"/>
      <c r="N123" s="333"/>
      <c r="O123" s="333"/>
      <c r="P123" s="333"/>
      <c r="Q123" s="333"/>
      <c r="R123" s="333"/>
      <c r="S123" s="333"/>
      <c r="T123" s="333"/>
      <c r="U123" s="333"/>
      <c r="V123" s="333"/>
      <c r="W123" s="333"/>
      <c r="X123" s="333"/>
      <c r="Y123" s="333"/>
      <c r="Z123" s="333"/>
      <c r="AA123" s="333"/>
      <c r="AB123" s="333"/>
      <c r="AC123" s="333"/>
      <c r="AD123" s="333"/>
      <c r="AE123" s="333"/>
      <c r="AF123" s="333"/>
      <c r="AG123" s="333"/>
      <c r="AH123" s="333"/>
      <c r="AI123" s="333"/>
      <c r="AJ123" s="421"/>
      <c r="AK123" s="81"/>
      <c r="AL123" s="92"/>
    </row>
    <row r="124" spans="1:38" s="80" customFormat="1" ht="6.75" customHeight="1" thickBot="1">
      <c r="A124" s="333"/>
      <c r="B124" s="333"/>
      <c r="C124" s="333"/>
      <c r="D124" s="333"/>
      <c r="E124" s="333"/>
      <c r="F124" s="333"/>
      <c r="G124" s="333"/>
      <c r="H124" s="333"/>
      <c r="I124" s="333"/>
      <c r="J124" s="333"/>
      <c r="K124" s="333"/>
      <c r="L124" s="333"/>
      <c r="M124" s="333"/>
      <c r="N124" s="333"/>
      <c r="O124" s="333"/>
      <c r="P124" s="333"/>
      <c r="Q124" s="333"/>
      <c r="R124" s="333"/>
      <c r="S124" s="333"/>
      <c r="T124" s="333"/>
      <c r="U124" s="333"/>
      <c r="V124" s="333"/>
      <c r="W124" s="333"/>
      <c r="X124" s="333"/>
      <c r="Y124" s="333"/>
      <c r="Z124" s="333"/>
      <c r="AA124" s="333"/>
      <c r="AB124" s="333"/>
      <c r="AC124" s="333"/>
      <c r="AD124" s="333"/>
      <c r="AE124" s="333"/>
      <c r="AF124" s="333"/>
      <c r="AG124" s="333"/>
      <c r="AH124" s="333"/>
      <c r="AI124" s="333"/>
      <c r="AJ124" s="421"/>
      <c r="AK124" s="81"/>
      <c r="AL124" s="92"/>
    </row>
    <row r="125" spans="1:38" s="80" customFormat="1" ht="17.25" customHeight="1" thickBot="1">
      <c r="A125" s="481" t="s">
        <v>411</v>
      </c>
      <c r="B125" s="482"/>
      <c r="C125" s="483"/>
      <c r="D125" s="483"/>
      <c r="E125" s="483"/>
      <c r="F125" s="483"/>
      <c r="G125" s="483"/>
      <c r="H125" s="483"/>
      <c r="I125" s="483"/>
      <c r="J125" s="483"/>
      <c r="K125" s="483"/>
      <c r="L125" s="483"/>
      <c r="M125" s="483"/>
      <c r="N125" s="483"/>
      <c r="O125" s="483"/>
      <c r="P125" s="483"/>
      <c r="Q125" s="483"/>
      <c r="R125" s="483"/>
      <c r="S125" s="483"/>
      <c r="T125" s="483"/>
      <c r="U125" s="484" t="s">
        <v>112</v>
      </c>
      <c r="V125" s="485"/>
      <c r="W125" s="485"/>
      <c r="X125" s="485"/>
      <c r="Y125" s="485"/>
      <c r="Z125" s="485"/>
      <c r="AA125" s="485"/>
      <c r="AB125" s="309"/>
      <c r="AC125" s="486"/>
      <c r="AD125" s="487" t="s">
        <v>124</v>
      </c>
      <c r="AE125" s="488"/>
      <c r="AF125" s="488"/>
      <c r="AG125" s="489"/>
      <c r="AH125" s="490" t="s">
        <v>125</v>
      </c>
      <c r="AI125" s="485"/>
      <c r="AJ125" s="491"/>
      <c r="AK125" s="81"/>
      <c r="AL125" s="89"/>
    </row>
    <row r="126" spans="1:38" s="80" customFormat="1" ht="18" customHeight="1">
      <c r="A126" s="492"/>
      <c r="B126" s="493" t="s">
        <v>365</v>
      </c>
      <c r="C126" s="390" t="s">
        <v>374</v>
      </c>
      <c r="D126" s="390"/>
      <c r="E126" s="390"/>
      <c r="F126" s="390"/>
      <c r="G126" s="390"/>
      <c r="H126" s="390"/>
      <c r="I126" s="390"/>
      <c r="J126" s="390"/>
      <c r="K126" s="390"/>
      <c r="L126" s="390"/>
      <c r="M126" s="390"/>
      <c r="N126" s="390"/>
      <c r="O126" s="390"/>
      <c r="P126" s="390"/>
      <c r="Q126" s="390"/>
      <c r="R126" s="390"/>
      <c r="S126" s="390"/>
      <c r="T126" s="390"/>
      <c r="U126" s="378"/>
      <c r="V126" s="378"/>
      <c r="W126" s="378"/>
      <c r="X126" s="378"/>
      <c r="Y126" s="494"/>
      <c r="Z126" s="494"/>
      <c r="AA126" s="494"/>
      <c r="AB126" s="494"/>
      <c r="AC126" s="333"/>
      <c r="AD126" s="333"/>
      <c r="AE126" s="333"/>
      <c r="AF126" s="333"/>
      <c r="AG126" s="315"/>
      <c r="AH126" s="315"/>
      <c r="AI126" s="315"/>
      <c r="AJ126" s="495"/>
      <c r="AK126" s="155"/>
      <c r="AL126" s="156"/>
    </row>
    <row r="127" spans="1:38" s="80" customFormat="1" ht="18" customHeight="1">
      <c r="A127" s="492"/>
      <c r="B127" s="496" t="s">
        <v>366</v>
      </c>
      <c r="C127" s="497" t="s">
        <v>375</v>
      </c>
      <c r="D127" s="497"/>
      <c r="E127" s="497"/>
      <c r="F127" s="497"/>
      <c r="G127" s="497"/>
      <c r="H127" s="497"/>
      <c r="I127" s="497"/>
      <c r="J127" s="497"/>
      <c r="K127" s="497"/>
      <c r="L127" s="497"/>
      <c r="M127" s="497"/>
      <c r="N127" s="497"/>
      <c r="O127" s="497"/>
      <c r="P127" s="497"/>
      <c r="Q127" s="497"/>
      <c r="R127" s="497"/>
      <c r="S127" s="497"/>
      <c r="T127" s="497"/>
      <c r="U127" s="497"/>
      <c r="V127" s="497"/>
      <c r="W127" s="497"/>
      <c r="X127" s="497"/>
      <c r="Y127" s="498"/>
      <c r="Z127" s="498"/>
      <c r="AA127" s="498"/>
      <c r="AB127" s="498"/>
      <c r="AC127" s="499"/>
      <c r="AD127" s="500"/>
      <c r="AE127" s="499"/>
      <c r="AF127" s="499"/>
      <c r="AG127" s="501"/>
      <c r="AH127" s="501"/>
      <c r="AI127" s="501"/>
      <c r="AJ127" s="502"/>
      <c r="AK127" s="155"/>
      <c r="AL127" s="156"/>
    </row>
    <row r="128" spans="1:38" s="80" customFormat="1" ht="18" customHeight="1">
      <c r="A128" s="503"/>
      <c r="B128" s="504" t="s">
        <v>367</v>
      </c>
      <c r="C128" s="426" t="s">
        <v>378</v>
      </c>
      <c r="D128" s="427"/>
      <c r="E128" s="427"/>
      <c r="F128" s="427"/>
      <c r="G128" s="427"/>
      <c r="H128" s="427"/>
      <c r="I128" s="427"/>
      <c r="J128" s="427"/>
      <c r="K128" s="427"/>
      <c r="L128" s="427"/>
      <c r="M128" s="427"/>
      <c r="N128" s="427"/>
      <c r="O128" s="427"/>
      <c r="P128" s="427"/>
      <c r="Q128" s="427"/>
      <c r="R128" s="427"/>
      <c r="S128" s="427"/>
      <c r="T128" s="427"/>
      <c r="U128" s="427"/>
      <c r="V128" s="427"/>
      <c r="W128" s="427"/>
      <c r="X128" s="427"/>
      <c r="Y128" s="505"/>
      <c r="Z128" s="505"/>
      <c r="AA128" s="505"/>
      <c r="AB128" s="505"/>
      <c r="AC128" s="330"/>
      <c r="AD128" s="330"/>
      <c r="AE128" s="330"/>
      <c r="AF128" s="330"/>
      <c r="AG128" s="506"/>
      <c r="AH128" s="506"/>
      <c r="AI128" s="506"/>
      <c r="AJ128" s="507"/>
      <c r="AK128" s="155"/>
      <c r="AL128" s="156"/>
    </row>
    <row r="129" spans="1:38" s="80" customFormat="1" ht="10.5" customHeight="1" thickBot="1">
      <c r="A129" s="508"/>
      <c r="B129" s="509"/>
      <c r="C129" s="378"/>
      <c r="D129" s="423"/>
      <c r="E129" s="423"/>
      <c r="F129" s="423"/>
      <c r="G129" s="423"/>
      <c r="H129" s="423"/>
      <c r="I129" s="423"/>
      <c r="J129" s="423"/>
      <c r="K129" s="423"/>
      <c r="L129" s="423"/>
      <c r="M129" s="423"/>
      <c r="N129" s="423"/>
      <c r="O129" s="423"/>
      <c r="P129" s="423"/>
      <c r="Q129" s="423"/>
      <c r="R129" s="423"/>
      <c r="S129" s="423"/>
      <c r="T129" s="423"/>
      <c r="U129" s="423"/>
      <c r="V129" s="423"/>
      <c r="W129" s="423"/>
      <c r="X129" s="423"/>
      <c r="Y129" s="494"/>
      <c r="Z129" s="494"/>
      <c r="AA129" s="494"/>
      <c r="AB129" s="494"/>
      <c r="AC129" s="333"/>
      <c r="AD129" s="333"/>
      <c r="AE129" s="333"/>
      <c r="AF129" s="333"/>
      <c r="AG129" s="315"/>
      <c r="AH129" s="315"/>
      <c r="AI129" s="315"/>
      <c r="AJ129" s="510"/>
      <c r="AK129" s="155"/>
      <c r="AL129" s="156"/>
    </row>
    <row r="130" spans="1:38" s="80" customFormat="1" ht="17.25" customHeight="1" thickBot="1">
      <c r="A130" s="511" t="s">
        <v>412</v>
      </c>
      <c r="B130" s="512"/>
      <c r="C130" s="512"/>
      <c r="D130" s="512"/>
      <c r="E130" s="512"/>
      <c r="F130" s="512"/>
      <c r="G130" s="512"/>
      <c r="H130" s="512"/>
      <c r="I130" s="512"/>
      <c r="J130" s="512"/>
      <c r="K130" s="512"/>
      <c r="L130" s="512"/>
      <c r="M130" s="512"/>
      <c r="N130" s="512"/>
      <c r="O130" s="512"/>
      <c r="P130" s="512"/>
      <c r="Q130" s="512"/>
      <c r="R130" s="512"/>
      <c r="S130" s="512"/>
      <c r="T130" s="513"/>
      <c r="U130" s="484" t="s">
        <v>112</v>
      </c>
      <c r="V130" s="309"/>
      <c r="W130" s="485"/>
      <c r="X130" s="485"/>
      <c r="Y130" s="485"/>
      <c r="Z130" s="485"/>
      <c r="AA130" s="485"/>
      <c r="AB130" s="485"/>
      <c r="AC130" s="486"/>
      <c r="AD130" s="487" t="s">
        <v>124</v>
      </c>
      <c r="AE130" s="488"/>
      <c r="AF130" s="488"/>
      <c r="AG130" s="489"/>
      <c r="AH130" s="490" t="s">
        <v>125</v>
      </c>
      <c r="AI130" s="485"/>
      <c r="AJ130" s="491"/>
      <c r="AK130" s="158"/>
      <c r="AL130" s="159"/>
    </row>
    <row r="131" spans="1:38" s="80" customFormat="1" ht="31.5" customHeight="1">
      <c r="A131" s="799"/>
      <c r="B131" s="514" t="s">
        <v>116</v>
      </c>
      <c r="C131" s="965" t="s">
        <v>380</v>
      </c>
      <c r="D131" s="966"/>
      <c r="E131" s="966"/>
      <c r="F131" s="966"/>
      <c r="G131" s="966"/>
      <c r="H131" s="966"/>
      <c r="I131" s="966"/>
      <c r="J131" s="966"/>
      <c r="K131" s="966"/>
      <c r="L131" s="966"/>
      <c r="M131" s="966"/>
      <c r="N131" s="966"/>
      <c r="O131" s="966"/>
      <c r="P131" s="966"/>
      <c r="Q131" s="966"/>
      <c r="R131" s="966"/>
      <c r="S131" s="966"/>
      <c r="T131" s="966"/>
      <c r="U131" s="966"/>
      <c r="V131" s="966"/>
      <c r="W131" s="966"/>
      <c r="X131" s="966"/>
      <c r="Y131" s="966"/>
      <c r="Z131" s="966"/>
      <c r="AA131" s="966"/>
      <c r="AB131" s="966"/>
      <c r="AC131" s="966"/>
      <c r="AD131" s="966"/>
      <c r="AE131" s="966"/>
      <c r="AF131" s="966"/>
      <c r="AG131" s="966"/>
      <c r="AH131" s="966"/>
      <c r="AI131" s="966"/>
      <c r="AJ131" s="967"/>
      <c r="AK131" s="81"/>
      <c r="AL131" s="160"/>
    </row>
    <row r="132" spans="1:38" s="80" customFormat="1" ht="15" customHeight="1">
      <c r="A132" s="800"/>
      <c r="B132" s="806"/>
      <c r="C132" s="808" t="s">
        <v>369</v>
      </c>
      <c r="D132" s="809"/>
      <c r="E132" s="809"/>
      <c r="F132" s="809"/>
      <c r="G132" s="809"/>
      <c r="H132" s="809"/>
      <c r="I132" s="809"/>
      <c r="J132" s="810"/>
      <c r="K132" s="811"/>
      <c r="L132" s="791" t="s">
        <v>370</v>
      </c>
      <c r="M132" s="980" t="s">
        <v>459</v>
      </c>
      <c r="N132" s="864"/>
      <c r="O132" s="864"/>
      <c r="P132" s="864"/>
      <c r="Q132" s="864"/>
      <c r="R132" s="864"/>
      <c r="S132" s="864"/>
      <c r="T132" s="864"/>
      <c r="U132" s="864"/>
      <c r="V132" s="864"/>
      <c r="W132" s="864"/>
      <c r="X132" s="864"/>
      <c r="Y132" s="864"/>
      <c r="Z132" s="864"/>
      <c r="AA132" s="864"/>
      <c r="AB132" s="864"/>
      <c r="AC132" s="864"/>
      <c r="AD132" s="864"/>
      <c r="AE132" s="864"/>
      <c r="AF132" s="864"/>
      <c r="AG132" s="864"/>
      <c r="AH132" s="864"/>
      <c r="AI132" s="864"/>
      <c r="AJ132" s="981"/>
      <c r="AK132" s="161"/>
      <c r="AL132" s="162"/>
    </row>
    <row r="133" spans="1:38" s="80" customFormat="1" ht="15" customHeight="1" thickBot="1">
      <c r="A133" s="800"/>
      <c r="B133" s="807"/>
      <c r="C133" s="808"/>
      <c r="D133" s="809"/>
      <c r="E133" s="809"/>
      <c r="F133" s="809"/>
      <c r="G133" s="809"/>
      <c r="H133" s="809"/>
      <c r="I133" s="809"/>
      <c r="J133" s="810"/>
      <c r="K133" s="811"/>
      <c r="L133" s="791"/>
      <c r="M133" s="980"/>
      <c r="N133" s="864"/>
      <c r="O133" s="864"/>
      <c r="P133" s="864"/>
      <c r="Q133" s="864"/>
      <c r="R133" s="864"/>
      <c r="S133" s="864"/>
      <c r="T133" s="864"/>
      <c r="U133" s="864"/>
      <c r="V133" s="864"/>
      <c r="W133" s="864"/>
      <c r="X133" s="864"/>
      <c r="Y133" s="864"/>
      <c r="Z133" s="864"/>
      <c r="AA133" s="864"/>
      <c r="AB133" s="864"/>
      <c r="AC133" s="864"/>
      <c r="AD133" s="864"/>
      <c r="AE133" s="864"/>
      <c r="AF133" s="864"/>
      <c r="AG133" s="864"/>
      <c r="AH133" s="864"/>
      <c r="AI133" s="864"/>
      <c r="AJ133" s="981"/>
      <c r="AK133" s="161"/>
      <c r="AL133" s="162"/>
    </row>
    <row r="134" spans="1:38" s="80" customFormat="1" ht="75" customHeight="1" thickBot="1">
      <c r="A134" s="800"/>
      <c r="B134" s="807"/>
      <c r="C134" s="808"/>
      <c r="D134" s="809"/>
      <c r="E134" s="809"/>
      <c r="F134" s="809"/>
      <c r="G134" s="809"/>
      <c r="H134" s="809"/>
      <c r="I134" s="809"/>
      <c r="J134" s="810"/>
      <c r="K134" s="515"/>
      <c r="L134" s="812"/>
      <c r="M134" s="788"/>
      <c r="N134" s="789"/>
      <c r="O134" s="789"/>
      <c r="P134" s="789"/>
      <c r="Q134" s="789"/>
      <c r="R134" s="789"/>
      <c r="S134" s="789"/>
      <c r="T134" s="789"/>
      <c r="U134" s="789"/>
      <c r="V134" s="789"/>
      <c r="W134" s="789"/>
      <c r="X134" s="789"/>
      <c r="Y134" s="789"/>
      <c r="Z134" s="789"/>
      <c r="AA134" s="789"/>
      <c r="AB134" s="789"/>
      <c r="AC134" s="789"/>
      <c r="AD134" s="789"/>
      <c r="AE134" s="789"/>
      <c r="AF134" s="789"/>
      <c r="AG134" s="789"/>
      <c r="AH134" s="789"/>
      <c r="AI134" s="789"/>
      <c r="AJ134" s="790"/>
      <c r="AK134" s="81"/>
      <c r="AL134" s="162"/>
    </row>
    <row r="135" spans="1:38" s="80" customFormat="1" ht="17.25" customHeight="1" thickBot="1">
      <c r="A135" s="800"/>
      <c r="B135" s="807"/>
      <c r="C135" s="808"/>
      <c r="D135" s="809"/>
      <c r="E135" s="809"/>
      <c r="F135" s="809"/>
      <c r="G135" s="809"/>
      <c r="H135" s="809"/>
      <c r="I135" s="809"/>
      <c r="J135" s="810"/>
      <c r="K135" s="516"/>
      <c r="L135" s="791" t="s">
        <v>371</v>
      </c>
      <c r="M135" s="517" t="s">
        <v>119</v>
      </c>
      <c r="N135" s="518"/>
      <c r="O135" s="518"/>
      <c r="P135" s="518"/>
      <c r="Q135" s="518"/>
      <c r="R135" s="518"/>
      <c r="S135" s="518"/>
      <c r="T135" s="518"/>
      <c r="U135" s="518"/>
      <c r="V135" s="315" t="s">
        <v>126</v>
      </c>
      <c r="W135" s="518"/>
      <c r="X135" s="518"/>
      <c r="Y135" s="518"/>
      <c r="Z135" s="518"/>
      <c r="AA135" s="518"/>
      <c r="AB135" s="518"/>
      <c r="AC135" s="518"/>
      <c r="AD135" s="518"/>
      <c r="AE135" s="518"/>
      <c r="AF135" s="518"/>
      <c r="AG135" s="518"/>
      <c r="AH135" s="518"/>
      <c r="AI135" s="518"/>
      <c r="AJ135" s="519"/>
      <c r="AK135" s="161"/>
      <c r="AL135" s="162"/>
    </row>
    <row r="136" spans="1:38" s="80" customFormat="1" ht="75" customHeight="1" thickBot="1">
      <c r="A136" s="801"/>
      <c r="B136" s="807"/>
      <c r="C136" s="808"/>
      <c r="D136" s="809"/>
      <c r="E136" s="809"/>
      <c r="F136" s="809"/>
      <c r="G136" s="809"/>
      <c r="H136" s="809"/>
      <c r="I136" s="809"/>
      <c r="J136" s="810"/>
      <c r="K136" s="520"/>
      <c r="L136" s="792"/>
      <c r="M136" s="793"/>
      <c r="N136" s="794"/>
      <c r="O136" s="794"/>
      <c r="P136" s="794"/>
      <c r="Q136" s="794"/>
      <c r="R136" s="794"/>
      <c r="S136" s="794"/>
      <c r="T136" s="794"/>
      <c r="U136" s="794"/>
      <c r="V136" s="794"/>
      <c r="W136" s="794"/>
      <c r="X136" s="794"/>
      <c r="Y136" s="794"/>
      <c r="Z136" s="794"/>
      <c r="AA136" s="794"/>
      <c r="AB136" s="794"/>
      <c r="AC136" s="794"/>
      <c r="AD136" s="794"/>
      <c r="AE136" s="794"/>
      <c r="AF136" s="794"/>
      <c r="AG136" s="794"/>
      <c r="AH136" s="794"/>
      <c r="AI136" s="794"/>
      <c r="AJ136" s="795"/>
      <c r="AK136" s="81"/>
      <c r="AL136" s="153"/>
    </row>
    <row r="137" spans="1:38" s="80" customFormat="1" ht="18" customHeight="1">
      <c r="A137" s="521"/>
      <c r="B137" s="522" t="s">
        <v>376</v>
      </c>
      <c r="C137" s="523" t="s">
        <v>377</v>
      </c>
      <c r="D137" s="524"/>
      <c r="E137" s="524"/>
      <c r="F137" s="524"/>
      <c r="G137" s="524"/>
      <c r="H137" s="524"/>
      <c r="I137" s="524"/>
      <c r="J137" s="524"/>
      <c r="K137" s="524"/>
      <c r="L137" s="524"/>
      <c r="M137" s="427"/>
      <c r="N137" s="427"/>
      <c r="O137" s="427"/>
      <c r="P137" s="427"/>
      <c r="Q137" s="427"/>
      <c r="R137" s="427"/>
      <c r="S137" s="427"/>
      <c r="T137" s="427"/>
      <c r="U137" s="427"/>
      <c r="V137" s="427"/>
      <c r="W137" s="427"/>
      <c r="X137" s="427"/>
      <c r="Y137" s="505"/>
      <c r="Z137" s="505"/>
      <c r="AA137" s="505"/>
      <c r="AB137" s="505"/>
      <c r="AC137" s="330"/>
      <c r="AD137" s="330"/>
      <c r="AE137" s="330"/>
      <c r="AF137" s="330"/>
      <c r="AG137" s="506"/>
      <c r="AH137" s="506"/>
      <c r="AI137" s="506"/>
      <c r="AJ137" s="525"/>
      <c r="AK137" s="155"/>
      <c r="AL137" s="156"/>
    </row>
    <row r="138" spans="1:38" s="80" customFormat="1" ht="10.5" customHeight="1" thickBot="1">
      <c r="A138" s="419"/>
      <c r="B138" s="419"/>
      <c r="C138" s="419"/>
      <c r="D138" s="419"/>
      <c r="E138" s="419"/>
      <c r="F138" s="419"/>
      <c r="G138" s="419"/>
      <c r="H138" s="419"/>
      <c r="I138" s="419"/>
      <c r="J138" s="419"/>
      <c r="K138" s="334"/>
      <c r="L138" s="334"/>
      <c r="M138" s="334"/>
      <c r="N138" s="334"/>
      <c r="O138" s="334"/>
      <c r="P138" s="334"/>
      <c r="Q138" s="334"/>
      <c r="R138" s="334"/>
      <c r="S138" s="334"/>
      <c r="T138" s="334"/>
      <c r="U138" s="334"/>
      <c r="V138" s="334"/>
      <c r="W138" s="334"/>
      <c r="X138" s="334"/>
      <c r="Y138" s="334"/>
      <c r="Z138" s="334"/>
      <c r="AA138" s="334"/>
      <c r="AB138" s="334"/>
      <c r="AC138" s="334"/>
      <c r="AD138" s="334"/>
      <c r="AE138" s="334"/>
      <c r="AF138" s="334"/>
      <c r="AG138" s="334"/>
      <c r="AH138" s="334"/>
      <c r="AI138" s="334"/>
      <c r="AJ138" s="478"/>
      <c r="AL138" s="93"/>
    </row>
    <row r="139" spans="1:38" s="80" customFormat="1" ht="17.25" customHeight="1" thickBot="1">
      <c r="A139" s="526" t="s">
        <v>413</v>
      </c>
      <c r="B139" s="527"/>
      <c r="C139" s="527"/>
      <c r="D139" s="527"/>
      <c r="E139" s="527"/>
      <c r="F139" s="527"/>
      <c r="G139" s="527"/>
      <c r="H139" s="527"/>
      <c r="I139" s="527"/>
      <c r="J139" s="527"/>
      <c r="K139" s="527"/>
      <c r="L139" s="527"/>
      <c r="M139" s="527"/>
      <c r="N139" s="527"/>
      <c r="O139" s="527"/>
      <c r="P139" s="527"/>
      <c r="Q139" s="527"/>
      <c r="R139" s="527"/>
      <c r="S139" s="527"/>
      <c r="T139" s="527"/>
      <c r="U139" s="484" t="s">
        <v>154</v>
      </c>
      <c r="V139" s="309"/>
      <c r="W139" s="528"/>
      <c r="X139" s="528"/>
      <c r="Y139" s="528"/>
      <c r="Z139" s="528"/>
      <c r="AA139" s="528"/>
      <c r="AB139" s="528"/>
      <c r="AC139" s="486"/>
      <c r="AD139" s="487" t="s">
        <v>124</v>
      </c>
      <c r="AE139" s="488"/>
      <c r="AF139" s="488"/>
      <c r="AG139" s="489"/>
      <c r="AH139" s="490" t="s">
        <v>125</v>
      </c>
      <c r="AI139" s="485"/>
      <c r="AJ139" s="491"/>
      <c r="AK139" s="78"/>
      <c r="AL139" s="159"/>
    </row>
    <row r="140" spans="1:38" s="80" customFormat="1" ht="25.5" customHeight="1">
      <c r="A140" s="799"/>
      <c r="B140" s="529" t="s">
        <v>365</v>
      </c>
      <c r="C140" s="802" t="s">
        <v>155</v>
      </c>
      <c r="D140" s="803"/>
      <c r="E140" s="803"/>
      <c r="F140" s="803"/>
      <c r="G140" s="803"/>
      <c r="H140" s="803"/>
      <c r="I140" s="803"/>
      <c r="J140" s="803"/>
      <c r="K140" s="803"/>
      <c r="L140" s="803"/>
      <c r="M140" s="803"/>
      <c r="N140" s="803"/>
      <c r="O140" s="803"/>
      <c r="P140" s="803"/>
      <c r="Q140" s="803"/>
      <c r="R140" s="803"/>
      <c r="S140" s="803"/>
      <c r="T140" s="803"/>
      <c r="U140" s="804"/>
      <c r="V140" s="804"/>
      <c r="W140" s="804"/>
      <c r="X140" s="804"/>
      <c r="Y140" s="804"/>
      <c r="Z140" s="804"/>
      <c r="AA140" s="804"/>
      <c r="AB140" s="804"/>
      <c r="AC140" s="804"/>
      <c r="AD140" s="804"/>
      <c r="AE140" s="804"/>
      <c r="AF140" s="804"/>
      <c r="AG140" s="804"/>
      <c r="AH140" s="804"/>
      <c r="AI140" s="804"/>
      <c r="AJ140" s="805"/>
      <c r="AK140" s="78"/>
      <c r="AL140" s="153"/>
    </row>
    <row r="141" spans="1:38" s="80" customFormat="1" ht="27" customHeight="1">
      <c r="A141" s="800"/>
      <c r="B141" s="1029"/>
      <c r="C141" s="977" t="s">
        <v>379</v>
      </c>
      <c r="D141" s="978"/>
      <c r="E141" s="978"/>
      <c r="F141" s="978"/>
      <c r="G141" s="978"/>
      <c r="H141" s="978"/>
      <c r="I141" s="978"/>
      <c r="J141" s="979"/>
      <c r="K141" s="530"/>
      <c r="L141" s="531" t="s">
        <v>157</v>
      </c>
      <c r="M141" s="778" t="s">
        <v>117</v>
      </c>
      <c r="N141" s="779"/>
      <c r="O141" s="779"/>
      <c r="P141" s="779"/>
      <c r="Q141" s="779"/>
      <c r="R141" s="779"/>
      <c r="S141" s="779"/>
      <c r="T141" s="779"/>
      <c r="U141" s="779"/>
      <c r="V141" s="779"/>
      <c r="W141" s="779"/>
      <c r="X141" s="779"/>
      <c r="Y141" s="779"/>
      <c r="Z141" s="779"/>
      <c r="AA141" s="779"/>
      <c r="AB141" s="779"/>
      <c r="AC141" s="779"/>
      <c r="AD141" s="779"/>
      <c r="AE141" s="779"/>
      <c r="AF141" s="779"/>
      <c r="AG141" s="779"/>
      <c r="AH141" s="779"/>
      <c r="AI141" s="779"/>
      <c r="AJ141" s="780"/>
      <c r="AK141" s="78"/>
      <c r="AL141" s="156"/>
    </row>
    <row r="142" spans="1:38" s="80" customFormat="1" ht="40.5" customHeight="1">
      <c r="A142" s="800"/>
      <c r="B142" s="807"/>
      <c r="C142" s="808"/>
      <c r="D142" s="809"/>
      <c r="E142" s="809"/>
      <c r="F142" s="809"/>
      <c r="G142" s="809"/>
      <c r="H142" s="809"/>
      <c r="I142" s="809"/>
      <c r="J142" s="810"/>
      <c r="K142" s="532"/>
      <c r="L142" s="533" t="s">
        <v>373</v>
      </c>
      <c r="M142" s="781" t="s">
        <v>113</v>
      </c>
      <c r="N142" s="782"/>
      <c r="O142" s="782"/>
      <c r="P142" s="782"/>
      <c r="Q142" s="782"/>
      <c r="R142" s="782"/>
      <c r="S142" s="782"/>
      <c r="T142" s="782"/>
      <c r="U142" s="782"/>
      <c r="V142" s="782"/>
      <c r="W142" s="782"/>
      <c r="X142" s="782"/>
      <c r="Y142" s="782"/>
      <c r="Z142" s="782"/>
      <c r="AA142" s="782"/>
      <c r="AB142" s="782"/>
      <c r="AC142" s="782"/>
      <c r="AD142" s="782"/>
      <c r="AE142" s="782"/>
      <c r="AF142" s="782"/>
      <c r="AG142" s="782"/>
      <c r="AH142" s="782"/>
      <c r="AI142" s="782"/>
      <c r="AJ142" s="783"/>
      <c r="AK142" s="163"/>
      <c r="AL142" s="164"/>
    </row>
    <row r="143" spans="1:38" s="80" customFormat="1" ht="40.5" customHeight="1">
      <c r="A143" s="801"/>
      <c r="B143" s="807"/>
      <c r="C143" s="808"/>
      <c r="D143" s="809"/>
      <c r="E143" s="809"/>
      <c r="F143" s="809"/>
      <c r="G143" s="809"/>
      <c r="H143" s="809"/>
      <c r="I143" s="809"/>
      <c r="J143" s="810"/>
      <c r="K143" s="520"/>
      <c r="L143" s="534" t="s">
        <v>372</v>
      </c>
      <c r="M143" s="784" t="s">
        <v>118</v>
      </c>
      <c r="N143" s="785"/>
      <c r="O143" s="785"/>
      <c r="P143" s="785"/>
      <c r="Q143" s="785"/>
      <c r="R143" s="785"/>
      <c r="S143" s="785"/>
      <c r="T143" s="785"/>
      <c r="U143" s="785"/>
      <c r="V143" s="785"/>
      <c r="W143" s="785"/>
      <c r="X143" s="785"/>
      <c r="Y143" s="785"/>
      <c r="Z143" s="785"/>
      <c r="AA143" s="785"/>
      <c r="AB143" s="785"/>
      <c r="AC143" s="785"/>
      <c r="AD143" s="785"/>
      <c r="AE143" s="785"/>
      <c r="AF143" s="785"/>
      <c r="AG143" s="785"/>
      <c r="AH143" s="785"/>
      <c r="AI143" s="785"/>
      <c r="AJ143" s="786"/>
      <c r="AK143" s="163"/>
      <c r="AL143" s="164"/>
    </row>
    <row r="144" spans="1:38" s="80" customFormat="1" ht="18" customHeight="1">
      <c r="A144" s="521"/>
      <c r="B144" s="522" t="s">
        <v>376</v>
      </c>
      <c r="C144" s="523" t="s">
        <v>377</v>
      </c>
      <c r="D144" s="524"/>
      <c r="E144" s="524"/>
      <c r="F144" s="524"/>
      <c r="G144" s="524"/>
      <c r="H144" s="524"/>
      <c r="I144" s="524"/>
      <c r="J144" s="524"/>
      <c r="K144" s="524"/>
      <c r="L144" s="524"/>
      <c r="M144" s="524"/>
      <c r="N144" s="524"/>
      <c r="O144" s="524"/>
      <c r="P144" s="524"/>
      <c r="Q144" s="524"/>
      <c r="R144" s="524"/>
      <c r="S144" s="524"/>
      <c r="T144" s="524"/>
      <c r="U144" s="524"/>
      <c r="V144" s="524"/>
      <c r="W144" s="524"/>
      <c r="X144" s="524"/>
      <c r="Y144" s="535"/>
      <c r="Z144" s="535"/>
      <c r="AA144" s="535"/>
      <c r="AB144" s="535"/>
      <c r="AC144" s="536"/>
      <c r="AD144" s="536"/>
      <c r="AE144" s="536"/>
      <c r="AF144" s="536"/>
      <c r="AG144" s="537"/>
      <c r="AH144" s="537"/>
      <c r="AI144" s="537"/>
      <c r="AJ144" s="538"/>
      <c r="AK144" s="155"/>
      <c r="AL144" s="156"/>
    </row>
    <row r="145" spans="1:46" s="80" customFormat="1" ht="28.5" customHeight="1">
      <c r="A145" s="787" t="s">
        <v>224</v>
      </c>
      <c r="B145" s="787"/>
      <c r="C145" s="787"/>
      <c r="D145" s="787"/>
      <c r="E145" s="787"/>
      <c r="F145" s="787"/>
      <c r="G145" s="787"/>
      <c r="H145" s="787"/>
      <c r="I145" s="787"/>
      <c r="J145" s="787"/>
      <c r="K145" s="787"/>
      <c r="L145" s="787"/>
      <c r="M145" s="787"/>
      <c r="N145" s="787"/>
      <c r="O145" s="787"/>
      <c r="P145" s="787"/>
      <c r="Q145" s="787"/>
      <c r="R145" s="787"/>
      <c r="S145" s="787"/>
      <c r="T145" s="787"/>
      <c r="U145" s="787"/>
      <c r="V145" s="787"/>
      <c r="W145" s="787"/>
      <c r="X145" s="787"/>
      <c r="Y145" s="787"/>
      <c r="Z145" s="787"/>
      <c r="AA145" s="787"/>
      <c r="AB145" s="787"/>
      <c r="AC145" s="787"/>
      <c r="AD145" s="787"/>
      <c r="AE145" s="787"/>
      <c r="AF145" s="787"/>
      <c r="AG145" s="787"/>
      <c r="AH145" s="787"/>
      <c r="AI145" s="787"/>
      <c r="AJ145" s="787"/>
      <c r="AK145" s="163"/>
      <c r="AL145" s="153"/>
    </row>
    <row r="146" spans="1:46">
      <c r="A146" s="277" t="s">
        <v>295</v>
      </c>
      <c r="B146" s="239"/>
      <c r="C146" s="278"/>
      <c r="D146" s="278"/>
      <c r="E146" s="278"/>
      <c r="F146" s="278"/>
      <c r="G146" s="278"/>
      <c r="H146" s="278"/>
      <c r="I146" s="278"/>
      <c r="J146" s="278"/>
      <c r="K146" s="278"/>
      <c r="L146" s="278"/>
      <c r="M146" s="278"/>
      <c r="N146" s="278"/>
      <c r="O146" s="278"/>
      <c r="P146" s="278"/>
      <c r="Q146" s="278"/>
      <c r="R146" s="278"/>
      <c r="S146" s="278"/>
      <c r="T146" s="278"/>
      <c r="U146" s="278"/>
      <c r="V146" s="278"/>
      <c r="W146" s="278"/>
      <c r="X146" s="278"/>
      <c r="Y146" s="278"/>
      <c r="Z146" s="278"/>
      <c r="AA146" s="278"/>
      <c r="AB146" s="278"/>
      <c r="AC146" s="278"/>
      <c r="AD146" s="278"/>
      <c r="AE146" s="278"/>
      <c r="AF146" s="278"/>
      <c r="AG146" s="239"/>
      <c r="AH146" s="239"/>
      <c r="AI146" s="239"/>
      <c r="AJ146" s="241"/>
      <c r="AK146" s="163"/>
      <c r="AT146" s="83"/>
    </row>
    <row r="147" spans="1:46" ht="18" customHeight="1">
      <c r="A147" s="277"/>
      <c r="B147" s="239"/>
      <c r="C147" s="278"/>
      <c r="D147" s="278"/>
      <c r="E147" s="278"/>
      <c r="F147" s="278"/>
      <c r="G147" s="278"/>
      <c r="H147" s="278"/>
      <c r="I147" s="278"/>
      <c r="J147" s="278"/>
      <c r="K147" s="278"/>
      <c r="L147" s="278"/>
      <c r="M147" s="278"/>
      <c r="N147" s="278"/>
      <c r="O147" s="278"/>
      <c r="P147" s="278"/>
      <c r="Q147" s="278"/>
      <c r="R147" s="278"/>
      <c r="S147" s="278"/>
      <c r="T147" s="278"/>
      <c r="U147" s="278"/>
      <c r="V147" s="278"/>
      <c r="W147" s="278"/>
      <c r="X147" s="278"/>
      <c r="Y147" s="278"/>
      <c r="Z147" s="278"/>
      <c r="AA147" s="278"/>
      <c r="AB147" s="278"/>
      <c r="AC147" s="278"/>
      <c r="AD147" s="278"/>
      <c r="AE147" s="239"/>
      <c r="AF147" s="416" t="s">
        <v>294</v>
      </c>
      <c r="AG147" s="539"/>
      <c r="AH147" s="540" t="s">
        <v>209</v>
      </c>
      <c r="AI147" s="539"/>
      <c r="AJ147" s="541"/>
      <c r="AK147" s="81"/>
      <c r="AT147" s="83"/>
    </row>
    <row r="148" spans="1:46" ht="66.75" customHeight="1">
      <c r="A148" s="970" t="s">
        <v>460</v>
      </c>
      <c r="B148" s="971"/>
      <c r="C148" s="971"/>
      <c r="D148" s="971"/>
      <c r="E148" s="971"/>
      <c r="F148" s="971"/>
      <c r="G148" s="971"/>
      <c r="H148" s="971"/>
      <c r="I148" s="971"/>
      <c r="J148" s="971"/>
      <c r="K148" s="971"/>
      <c r="L148" s="971"/>
      <c r="M148" s="971"/>
      <c r="N148" s="971"/>
      <c r="O148" s="971"/>
      <c r="P148" s="971"/>
      <c r="Q148" s="971"/>
      <c r="R148" s="971"/>
      <c r="S148" s="971"/>
      <c r="T148" s="971"/>
      <c r="U148" s="971"/>
      <c r="V148" s="971"/>
      <c r="W148" s="971"/>
      <c r="X148" s="971"/>
      <c r="Y148" s="971"/>
      <c r="Z148" s="971"/>
      <c r="AA148" s="971"/>
      <c r="AB148" s="971"/>
      <c r="AC148" s="971"/>
      <c r="AD148" s="971"/>
      <c r="AE148" s="971"/>
      <c r="AF148" s="971"/>
      <c r="AG148" s="971"/>
      <c r="AH148" s="971"/>
      <c r="AI148" s="971"/>
      <c r="AJ148" s="972"/>
      <c r="AK148" s="165"/>
      <c r="AT148" s="83"/>
    </row>
    <row r="149" spans="1:46" ht="7.5" customHeight="1">
      <c r="A149" s="542"/>
      <c r="B149" s="542"/>
      <c r="C149" s="542"/>
      <c r="D149" s="542"/>
      <c r="E149" s="542"/>
      <c r="F149" s="542"/>
      <c r="G149" s="542"/>
      <c r="H149" s="542"/>
      <c r="I149" s="542"/>
      <c r="J149" s="542"/>
      <c r="K149" s="542"/>
      <c r="L149" s="542"/>
      <c r="M149" s="542"/>
      <c r="N149" s="542"/>
      <c r="O149" s="542"/>
      <c r="P149" s="542"/>
      <c r="Q149" s="542"/>
      <c r="R149" s="542"/>
      <c r="S149" s="542"/>
      <c r="T149" s="542"/>
      <c r="U149" s="542"/>
      <c r="V149" s="542"/>
      <c r="W149" s="542"/>
      <c r="X149" s="542"/>
      <c r="Y149" s="542"/>
      <c r="Z149" s="542"/>
      <c r="AA149" s="542"/>
      <c r="AB149" s="542"/>
      <c r="AC149" s="542"/>
      <c r="AD149" s="542"/>
      <c r="AE149" s="542"/>
      <c r="AF149" s="542"/>
      <c r="AG149" s="542"/>
      <c r="AH149" s="542"/>
      <c r="AI149" s="542"/>
      <c r="AJ149" s="543"/>
      <c r="AK149" s="165"/>
      <c r="AT149" s="83"/>
    </row>
    <row r="150" spans="1:46" ht="15" customHeight="1" thickBot="1">
      <c r="A150" s="775" t="s">
        <v>115</v>
      </c>
      <c r="B150" s="776"/>
      <c r="C150" s="776"/>
      <c r="D150" s="777"/>
      <c r="E150" s="796" t="s">
        <v>114</v>
      </c>
      <c r="F150" s="797"/>
      <c r="G150" s="797"/>
      <c r="H150" s="797"/>
      <c r="I150" s="797"/>
      <c r="J150" s="797"/>
      <c r="K150" s="797"/>
      <c r="L150" s="797"/>
      <c r="M150" s="797"/>
      <c r="N150" s="797"/>
      <c r="O150" s="797"/>
      <c r="P150" s="797"/>
      <c r="Q150" s="797"/>
      <c r="R150" s="797"/>
      <c r="S150" s="797"/>
      <c r="T150" s="797"/>
      <c r="U150" s="797"/>
      <c r="V150" s="797"/>
      <c r="W150" s="797"/>
      <c r="X150" s="797"/>
      <c r="Y150" s="797"/>
      <c r="Z150" s="797"/>
      <c r="AA150" s="797"/>
      <c r="AB150" s="797"/>
      <c r="AC150" s="797"/>
      <c r="AD150" s="797"/>
      <c r="AE150" s="797"/>
      <c r="AF150" s="797"/>
      <c r="AG150" s="797"/>
      <c r="AH150" s="797"/>
      <c r="AI150" s="797"/>
      <c r="AJ150" s="798"/>
      <c r="AK150" s="165"/>
      <c r="AT150" s="83"/>
    </row>
    <row r="151" spans="1:46" s="166" customFormat="1" ht="39" customHeight="1">
      <c r="A151" s="1030" t="s">
        <v>20</v>
      </c>
      <c r="B151" s="1031"/>
      <c r="C151" s="1031"/>
      <c r="D151" s="1032"/>
      <c r="E151" s="544"/>
      <c r="F151" s="963" t="s">
        <v>162</v>
      </c>
      <c r="G151" s="963"/>
      <c r="H151" s="963"/>
      <c r="I151" s="963"/>
      <c r="J151" s="963"/>
      <c r="K151" s="963"/>
      <c r="L151" s="963"/>
      <c r="M151" s="963"/>
      <c r="N151" s="963"/>
      <c r="O151" s="963"/>
      <c r="P151" s="963"/>
      <c r="Q151" s="963"/>
      <c r="R151" s="963"/>
      <c r="S151" s="963"/>
      <c r="T151" s="963"/>
      <c r="U151" s="963"/>
      <c r="V151" s="963"/>
      <c r="W151" s="963"/>
      <c r="X151" s="963"/>
      <c r="Y151" s="963"/>
      <c r="Z151" s="963"/>
      <c r="AA151" s="963"/>
      <c r="AB151" s="963"/>
      <c r="AC151" s="963"/>
      <c r="AD151" s="963"/>
      <c r="AE151" s="963"/>
      <c r="AF151" s="963"/>
      <c r="AG151" s="963"/>
      <c r="AH151" s="963"/>
      <c r="AI151" s="963"/>
      <c r="AJ151" s="964"/>
      <c r="AK151" s="165"/>
    </row>
    <row r="152" spans="1:46" s="166" customFormat="1" ht="13.5" customHeight="1">
      <c r="A152" s="1033"/>
      <c r="B152" s="1034"/>
      <c r="C152" s="1034"/>
      <c r="D152" s="1035"/>
      <c r="E152" s="545"/>
      <c r="F152" s="770" t="s">
        <v>64</v>
      </c>
      <c r="G152" s="770"/>
      <c r="H152" s="770"/>
      <c r="I152" s="770"/>
      <c r="J152" s="770"/>
      <c r="K152" s="770"/>
      <c r="L152" s="770"/>
      <c r="M152" s="770"/>
      <c r="N152" s="770"/>
      <c r="O152" s="770"/>
      <c r="P152" s="770"/>
      <c r="Q152" s="770"/>
      <c r="R152" s="770"/>
      <c r="S152" s="770"/>
      <c r="T152" s="770"/>
      <c r="U152" s="770"/>
      <c r="V152" s="770"/>
      <c r="W152" s="770"/>
      <c r="X152" s="770"/>
      <c r="Y152" s="770"/>
      <c r="Z152" s="770"/>
      <c r="AA152" s="770"/>
      <c r="AB152" s="770"/>
      <c r="AC152" s="770"/>
      <c r="AD152" s="770"/>
      <c r="AE152" s="770"/>
      <c r="AF152" s="770"/>
      <c r="AG152" s="770"/>
      <c r="AH152" s="770"/>
      <c r="AI152" s="770"/>
      <c r="AJ152" s="546"/>
      <c r="AK152" s="165"/>
    </row>
    <row r="153" spans="1:46" s="166" customFormat="1" ht="13.5" customHeight="1">
      <c r="A153" s="1033"/>
      <c r="B153" s="1034"/>
      <c r="C153" s="1034"/>
      <c r="D153" s="1035"/>
      <c r="E153" s="545"/>
      <c r="F153" s="770" t="s">
        <v>65</v>
      </c>
      <c r="G153" s="770"/>
      <c r="H153" s="770"/>
      <c r="I153" s="770"/>
      <c r="J153" s="770"/>
      <c r="K153" s="770"/>
      <c r="L153" s="770"/>
      <c r="M153" s="770"/>
      <c r="N153" s="770"/>
      <c r="O153" s="770"/>
      <c r="P153" s="770"/>
      <c r="Q153" s="770"/>
      <c r="R153" s="770"/>
      <c r="S153" s="770"/>
      <c r="T153" s="770"/>
      <c r="U153" s="770"/>
      <c r="V153" s="770"/>
      <c r="W153" s="770"/>
      <c r="X153" s="770"/>
      <c r="Y153" s="770"/>
      <c r="Z153" s="770"/>
      <c r="AA153" s="770"/>
      <c r="AB153" s="770"/>
      <c r="AC153" s="770"/>
      <c r="AD153" s="770"/>
      <c r="AE153" s="770"/>
      <c r="AF153" s="770"/>
      <c r="AG153" s="770"/>
      <c r="AH153" s="770"/>
      <c r="AI153" s="770"/>
      <c r="AJ153" s="546"/>
      <c r="AK153" s="165"/>
    </row>
    <row r="154" spans="1:46" s="166" customFormat="1" ht="13.5" customHeight="1">
      <c r="A154" s="1033"/>
      <c r="B154" s="1034"/>
      <c r="C154" s="1034"/>
      <c r="D154" s="1035"/>
      <c r="E154" s="545"/>
      <c r="F154" s="770" t="s">
        <v>66</v>
      </c>
      <c r="G154" s="770"/>
      <c r="H154" s="770"/>
      <c r="I154" s="770"/>
      <c r="J154" s="770"/>
      <c r="K154" s="770"/>
      <c r="L154" s="770"/>
      <c r="M154" s="770"/>
      <c r="N154" s="770"/>
      <c r="O154" s="770"/>
      <c r="P154" s="770"/>
      <c r="Q154" s="770"/>
      <c r="R154" s="770"/>
      <c r="S154" s="770"/>
      <c r="T154" s="770"/>
      <c r="U154" s="770"/>
      <c r="V154" s="770"/>
      <c r="W154" s="770"/>
      <c r="X154" s="770"/>
      <c r="Y154" s="770"/>
      <c r="Z154" s="770"/>
      <c r="AA154" s="770"/>
      <c r="AB154" s="770"/>
      <c r="AC154" s="770"/>
      <c r="AD154" s="770"/>
      <c r="AE154" s="770"/>
      <c r="AF154" s="770"/>
      <c r="AG154" s="770"/>
      <c r="AH154" s="770"/>
      <c r="AI154" s="770"/>
      <c r="AJ154" s="546"/>
      <c r="AK154" s="165"/>
    </row>
    <row r="155" spans="1:46" s="166" customFormat="1" ht="13.5" customHeight="1">
      <c r="A155" s="1036"/>
      <c r="B155" s="1037"/>
      <c r="C155" s="1037"/>
      <c r="D155" s="1038"/>
      <c r="E155" s="547"/>
      <c r="F155" s="769" t="s">
        <v>93</v>
      </c>
      <c r="G155" s="769"/>
      <c r="H155" s="769"/>
      <c r="I155" s="769"/>
      <c r="J155" s="769"/>
      <c r="K155" s="769"/>
      <c r="L155" s="769"/>
      <c r="M155" s="769"/>
      <c r="N155" s="769"/>
      <c r="O155" s="769"/>
      <c r="P155" s="769"/>
      <c r="Q155" s="769"/>
      <c r="R155" s="769"/>
      <c r="S155" s="769"/>
      <c r="T155" s="769"/>
      <c r="U155" s="769"/>
      <c r="V155" s="769"/>
      <c r="W155" s="769"/>
      <c r="X155" s="769"/>
      <c r="Y155" s="769"/>
      <c r="Z155" s="769"/>
      <c r="AA155" s="769"/>
      <c r="AB155" s="769"/>
      <c r="AC155" s="769"/>
      <c r="AD155" s="769"/>
      <c r="AE155" s="769"/>
      <c r="AF155" s="769"/>
      <c r="AG155" s="769"/>
      <c r="AH155" s="769"/>
      <c r="AI155" s="769"/>
      <c r="AJ155" s="548"/>
      <c r="AK155" s="165"/>
    </row>
    <row r="156" spans="1:46" s="80" customFormat="1" ht="13.5" customHeight="1">
      <c r="A156" s="1012" t="s">
        <v>67</v>
      </c>
      <c r="B156" s="1013"/>
      <c r="C156" s="1013"/>
      <c r="D156" s="1014"/>
      <c r="E156" s="549"/>
      <c r="F156" s="1028" t="s">
        <v>68</v>
      </c>
      <c r="G156" s="1028"/>
      <c r="H156" s="1028"/>
      <c r="I156" s="1028"/>
      <c r="J156" s="1028"/>
      <c r="K156" s="1028"/>
      <c r="L156" s="1028"/>
      <c r="M156" s="1028"/>
      <c r="N156" s="1028"/>
      <c r="O156" s="1028"/>
      <c r="P156" s="1028"/>
      <c r="Q156" s="1028"/>
      <c r="R156" s="1028"/>
      <c r="S156" s="1028"/>
      <c r="T156" s="1028"/>
      <c r="U156" s="1028"/>
      <c r="V156" s="1028"/>
      <c r="W156" s="1028"/>
      <c r="X156" s="1028"/>
      <c r="Y156" s="1028"/>
      <c r="Z156" s="1028"/>
      <c r="AA156" s="1028"/>
      <c r="AB156" s="1028"/>
      <c r="AC156" s="1028"/>
      <c r="AD156" s="1028"/>
      <c r="AE156" s="1028"/>
      <c r="AF156" s="1028"/>
      <c r="AG156" s="1028"/>
      <c r="AH156" s="1028"/>
      <c r="AI156" s="1028"/>
      <c r="AJ156" s="550"/>
      <c r="AK156" s="165"/>
    </row>
    <row r="157" spans="1:46" s="80" customFormat="1" ht="13.5" customHeight="1">
      <c r="A157" s="1015"/>
      <c r="B157" s="1016"/>
      <c r="C157" s="1016"/>
      <c r="D157" s="1017"/>
      <c r="E157" s="545"/>
      <c r="F157" s="770" t="s">
        <v>69</v>
      </c>
      <c r="G157" s="770"/>
      <c r="H157" s="770"/>
      <c r="I157" s="770"/>
      <c r="J157" s="770"/>
      <c r="K157" s="770"/>
      <c r="L157" s="770"/>
      <c r="M157" s="770"/>
      <c r="N157" s="770"/>
      <c r="O157" s="770"/>
      <c r="P157" s="770"/>
      <c r="Q157" s="770"/>
      <c r="R157" s="770"/>
      <c r="S157" s="770"/>
      <c r="T157" s="770"/>
      <c r="U157" s="770"/>
      <c r="V157" s="770"/>
      <c r="W157" s="770"/>
      <c r="X157" s="770"/>
      <c r="Y157" s="770"/>
      <c r="Z157" s="770"/>
      <c r="AA157" s="770"/>
      <c r="AB157" s="770"/>
      <c r="AC157" s="770"/>
      <c r="AD157" s="770"/>
      <c r="AE157" s="770"/>
      <c r="AF157" s="770"/>
      <c r="AG157" s="770"/>
      <c r="AH157" s="770"/>
      <c r="AI157" s="770"/>
      <c r="AJ157" s="546"/>
      <c r="AK157" s="165"/>
    </row>
    <row r="158" spans="1:46" s="80" customFormat="1" ht="35.25" customHeight="1">
      <c r="A158" s="1015"/>
      <c r="B158" s="1016"/>
      <c r="C158" s="1016"/>
      <c r="D158" s="1017"/>
      <c r="E158" s="545"/>
      <c r="F158" s="961" t="s">
        <v>70</v>
      </c>
      <c r="G158" s="961"/>
      <c r="H158" s="961"/>
      <c r="I158" s="961"/>
      <c r="J158" s="961"/>
      <c r="K158" s="961"/>
      <c r="L158" s="961"/>
      <c r="M158" s="961"/>
      <c r="N158" s="961"/>
      <c r="O158" s="961"/>
      <c r="P158" s="961"/>
      <c r="Q158" s="961"/>
      <c r="R158" s="961"/>
      <c r="S158" s="961"/>
      <c r="T158" s="961"/>
      <c r="U158" s="961"/>
      <c r="V158" s="961"/>
      <c r="W158" s="961"/>
      <c r="X158" s="961"/>
      <c r="Y158" s="961"/>
      <c r="Z158" s="961"/>
      <c r="AA158" s="961"/>
      <c r="AB158" s="961"/>
      <c r="AC158" s="961"/>
      <c r="AD158" s="961"/>
      <c r="AE158" s="961"/>
      <c r="AF158" s="961"/>
      <c r="AG158" s="961"/>
      <c r="AH158" s="961"/>
      <c r="AI158" s="961"/>
      <c r="AJ158" s="962"/>
      <c r="AK158" s="165"/>
    </row>
    <row r="159" spans="1:46" s="80" customFormat="1" ht="13.5" customHeight="1">
      <c r="A159" s="1015"/>
      <c r="B159" s="1016"/>
      <c r="C159" s="1016"/>
      <c r="D159" s="1017"/>
      <c r="E159" s="545"/>
      <c r="F159" s="770" t="s">
        <v>71</v>
      </c>
      <c r="G159" s="770"/>
      <c r="H159" s="770"/>
      <c r="I159" s="770"/>
      <c r="J159" s="770"/>
      <c r="K159" s="770"/>
      <c r="L159" s="770"/>
      <c r="M159" s="770"/>
      <c r="N159" s="770"/>
      <c r="O159" s="770"/>
      <c r="P159" s="770"/>
      <c r="Q159" s="770"/>
      <c r="R159" s="770"/>
      <c r="S159" s="770"/>
      <c r="T159" s="770"/>
      <c r="U159" s="770"/>
      <c r="V159" s="770"/>
      <c r="W159" s="770"/>
      <c r="X159" s="770"/>
      <c r="Y159" s="770"/>
      <c r="Z159" s="770"/>
      <c r="AA159" s="770"/>
      <c r="AB159" s="770"/>
      <c r="AC159" s="770"/>
      <c r="AD159" s="770"/>
      <c r="AE159" s="770"/>
      <c r="AF159" s="770"/>
      <c r="AG159" s="770"/>
      <c r="AH159" s="770"/>
      <c r="AI159" s="770"/>
      <c r="AJ159" s="546"/>
      <c r="AK159" s="165"/>
    </row>
    <row r="160" spans="1:46" s="80" customFormat="1" ht="13.5" customHeight="1">
      <c r="A160" s="1015"/>
      <c r="B160" s="1016"/>
      <c r="C160" s="1016"/>
      <c r="D160" s="1017"/>
      <c r="E160" s="545"/>
      <c r="F160" s="770" t="s">
        <v>72</v>
      </c>
      <c r="G160" s="770"/>
      <c r="H160" s="770"/>
      <c r="I160" s="770"/>
      <c r="J160" s="770"/>
      <c r="K160" s="770"/>
      <c r="L160" s="770"/>
      <c r="M160" s="770"/>
      <c r="N160" s="770"/>
      <c r="O160" s="770"/>
      <c r="P160" s="770"/>
      <c r="Q160" s="770"/>
      <c r="R160" s="770"/>
      <c r="S160" s="770"/>
      <c r="T160" s="770"/>
      <c r="U160" s="770"/>
      <c r="V160" s="770"/>
      <c r="W160" s="770"/>
      <c r="X160" s="770"/>
      <c r="Y160" s="770"/>
      <c r="Z160" s="770"/>
      <c r="AA160" s="770"/>
      <c r="AB160" s="770"/>
      <c r="AC160" s="770"/>
      <c r="AD160" s="770"/>
      <c r="AE160" s="770"/>
      <c r="AF160" s="770"/>
      <c r="AG160" s="770"/>
      <c r="AH160" s="770"/>
      <c r="AI160" s="770"/>
      <c r="AJ160" s="546"/>
      <c r="AK160" s="165"/>
    </row>
    <row r="161" spans="1:46" s="80" customFormat="1" ht="13.5" customHeight="1">
      <c r="A161" s="1015"/>
      <c r="B161" s="1016"/>
      <c r="C161" s="1016"/>
      <c r="D161" s="1017"/>
      <c r="E161" s="545"/>
      <c r="F161" s="815" t="s">
        <v>73</v>
      </c>
      <c r="G161" s="815"/>
      <c r="H161" s="815"/>
      <c r="I161" s="815"/>
      <c r="J161" s="815"/>
      <c r="K161" s="815"/>
      <c r="L161" s="815"/>
      <c r="M161" s="815"/>
      <c r="N161" s="815"/>
      <c r="O161" s="815"/>
      <c r="P161" s="815"/>
      <c r="Q161" s="815"/>
      <c r="R161" s="815"/>
      <c r="S161" s="815"/>
      <c r="T161" s="815"/>
      <c r="U161" s="815"/>
      <c r="V161" s="815"/>
      <c r="W161" s="815"/>
      <c r="X161" s="815"/>
      <c r="Y161" s="815"/>
      <c r="Z161" s="815"/>
      <c r="AA161" s="815"/>
      <c r="AB161" s="815"/>
      <c r="AC161" s="815"/>
      <c r="AD161" s="815"/>
      <c r="AE161" s="815"/>
      <c r="AF161" s="815"/>
      <c r="AG161" s="815"/>
      <c r="AH161" s="815"/>
      <c r="AI161" s="815"/>
      <c r="AJ161" s="546"/>
      <c r="AK161" s="165"/>
    </row>
    <row r="162" spans="1:46" s="80" customFormat="1" ht="13.5" customHeight="1">
      <c r="A162" s="1015"/>
      <c r="B162" s="1016"/>
      <c r="C162" s="1016"/>
      <c r="D162" s="1017"/>
      <c r="E162" s="545"/>
      <c r="F162" s="813" t="s">
        <v>74</v>
      </c>
      <c r="G162" s="813"/>
      <c r="H162" s="813"/>
      <c r="I162" s="813"/>
      <c r="J162" s="813"/>
      <c r="K162" s="813"/>
      <c r="L162" s="813"/>
      <c r="M162" s="813"/>
      <c r="N162" s="813"/>
      <c r="O162" s="813"/>
      <c r="P162" s="813"/>
      <c r="Q162" s="813"/>
      <c r="R162" s="813"/>
      <c r="S162" s="813"/>
      <c r="T162" s="813"/>
      <c r="U162" s="813"/>
      <c r="V162" s="813"/>
      <c r="W162" s="813"/>
      <c r="X162" s="813"/>
      <c r="Y162" s="813"/>
      <c r="Z162" s="813"/>
      <c r="AA162" s="813"/>
      <c r="AB162" s="813"/>
      <c r="AC162" s="813"/>
      <c r="AD162" s="813"/>
      <c r="AE162" s="813"/>
      <c r="AF162" s="813"/>
      <c r="AG162" s="813"/>
      <c r="AH162" s="813"/>
      <c r="AI162" s="813"/>
      <c r="AJ162" s="546"/>
      <c r="AK162" s="165"/>
    </row>
    <row r="163" spans="1:46" s="80" customFormat="1" ht="13.5" customHeight="1">
      <c r="A163" s="1015"/>
      <c r="B163" s="1016"/>
      <c r="C163" s="1016"/>
      <c r="D163" s="1017"/>
      <c r="E163" s="545"/>
      <c r="F163" s="813" t="s">
        <v>75</v>
      </c>
      <c r="G163" s="813"/>
      <c r="H163" s="813"/>
      <c r="I163" s="813"/>
      <c r="J163" s="813"/>
      <c r="K163" s="813"/>
      <c r="L163" s="813"/>
      <c r="M163" s="813"/>
      <c r="N163" s="813"/>
      <c r="O163" s="813"/>
      <c r="P163" s="813"/>
      <c r="Q163" s="813"/>
      <c r="R163" s="813"/>
      <c r="S163" s="813"/>
      <c r="T163" s="813"/>
      <c r="U163" s="813"/>
      <c r="V163" s="813"/>
      <c r="W163" s="813"/>
      <c r="X163" s="813"/>
      <c r="Y163" s="813"/>
      <c r="Z163" s="813"/>
      <c r="AA163" s="813"/>
      <c r="AB163" s="813"/>
      <c r="AC163" s="813"/>
      <c r="AD163" s="813"/>
      <c r="AE163" s="813"/>
      <c r="AF163" s="813"/>
      <c r="AG163" s="813"/>
      <c r="AH163" s="813"/>
      <c r="AI163" s="813"/>
      <c r="AJ163" s="546"/>
      <c r="AK163" s="165"/>
    </row>
    <row r="164" spans="1:46" s="80" customFormat="1" ht="13.5" customHeight="1">
      <c r="A164" s="1018"/>
      <c r="B164" s="1019"/>
      <c r="C164" s="1019"/>
      <c r="D164" s="1020"/>
      <c r="E164" s="551"/>
      <c r="F164" s="1045" t="s">
        <v>275</v>
      </c>
      <c r="G164" s="1045"/>
      <c r="H164" s="1045"/>
      <c r="I164" s="1045"/>
      <c r="J164" s="1045"/>
      <c r="K164" s="1045"/>
      <c r="L164" s="1045"/>
      <c r="M164" s="1045"/>
      <c r="N164" s="1045"/>
      <c r="O164" s="1045"/>
      <c r="P164" s="1045"/>
      <c r="Q164" s="1045"/>
      <c r="R164" s="1045"/>
      <c r="S164" s="1045"/>
      <c r="T164" s="1045"/>
      <c r="U164" s="1045"/>
      <c r="V164" s="1045"/>
      <c r="W164" s="1045"/>
      <c r="X164" s="1045"/>
      <c r="Y164" s="1045"/>
      <c r="Z164" s="1045"/>
      <c r="AA164" s="1045"/>
      <c r="AB164" s="1045"/>
      <c r="AC164" s="1045"/>
      <c r="AD164" s="1045"/>
      <c r="AE164" s="1045"/>
      <c r="AF164" s="1045"/>
      <c r="AG164" s="1045"/>
      <c r="AH164" s="1045"/>
      <c r="AI164" s="1045"/>
      <c r="AJ164" s="552"/>
      <c r="AK164" s="78"/>
    </row>
    <row r="165" spans="1:46" s="80" customFormat="1" ht="13.5" customHeight="1">
      <c r="A165" s="1012" t="s">
        <v>31</v>
      </c>
      <c r="B165" s="1013"/>
      <c r="C165" s="1013"/>
      <c r="D165" s="1014"/>
      <c r="E165" s="553"/>
      <c r="F165" s="814" t="s">
        <v>76</v>
      </c>
      <c r="G165" s="814"/>
      <c r="H165" s="814"/>
      <c r="I165" s="814"/>
      <c r="J165" s="814"/>
      <c r="K165" s="814"/>
      <c r="L165" s="814"/>
      <c r="M165" s="814"/>
      <c r="N165" s="814"/>
      <c r="O165" s="814"/>
      <c r="P165" s="814"/>
      <c r="Q165" s="814"/>
      <c r="R165" s="814"/>
      <c r="S165" s="814"/>
      <c r="T165" s="814"/>
      <c r="U165" s="814"/>
      <c r="V165" s="814"/>
      <c r="W165" s="814"/>
      <c r="X165" s="814"/>
      <c r="Y165" s="814"/>
      <c r="Z165" s="814"/>
      <c r="AA165" s="814"/>
      <c r="AB165" s="814"/>
      <c r="AC165" s="814"/>
      <c r="AD165" s="814"/>
      <c r="AE165" s="814"/>
      <c r="AF165" s="814"/>
      <c r="AG165" s="814"/>
      <c r="AH165" s="814"/>
      <c r="AI165" s="814"/>
      <c r="AJ165" s="554"/>
    </row>
    <row r="166" spans="1:46" s="80" customFormat="1" ht="26.25" customHeight="1">
      <c r="A166" s="1015"/>
      <c r="B166" s="1016"/>
      <c r="C166" s="1016"/>
      <c r="D166" s="1017"/>
      <c r="E166" s="545"/>
      <c r="F166" s="813" t="s">
        <v>161</v>
      </c>
      <c r="G166" s="813"/>
      <c r="H166" s="813"/>
      <c r="I166" s="813"/>
      <c r="J166" s="813"/>
      <c r="K166" s="813"/>
      <c r="L166" s="813"/>
      <c r="M166" s="813"/>
      <c r="N166" s="813"/>
      <c r="O166" s="813"/>
      <c r="P166" s="813"/>
      <c r="Q166" s="813"/>
      <c r="R166" s="813"/>
      <c r="S166" s="813"/>
      <c r="T166" s="813"/>
      <c r="U166" s="813"/>
      <c r="V166" s="813"/>
      <c r="W166" s="813"/>
      <c r="X166" s="813"/>
      <c r="Y166" s="813"/>
      <c r="Z166" s="813"/>
      <c r="AA166" s="813"/>
      <c r="AB166" s="813"/>
      <c r="AC166" s="813"/>
      <c r="AD166" s="813"/>
      <c r="AE166" s="813"/>
      <c r="AF166" s="813"/>
      <c r="AG166" s="813"/>
      <c r="AH166" s="813"/>
      <c r="AI166" s="813"/>
      <c r="AJ166" s="1027"/>
    </row>
    <row r="167" spans="1:46" s="80" customFormat="1" ht="13.5" customHeight="1">
      <c r="A167" s="1015"/>
      <c r="B167" s="1016"/>
      <c r="C167" s="1016"/>
      <c r="D167" s="1017"/>
      <c r="E167" s="545"/>
      <c r="F167" s="813" t="s">
        <v>77</v>
      </c>
      <c r="G167" s="813"/>
      <c r="H167" s="813"/>
      <c r="I167" s="813"/>
      <c r="J167" s="813"/>
      <c r="K167" s="813"/>
      <c r="L167" s="813"/>
      <c r="M167" s="813"/>
      <c r="N167" s="813"/>
      <c r="O167" s="813"/>
      <c r="P167" s="813"/>
      <c r="Q167" s="813"/>
      <c r="R167" s="813"/>
      <c r="S167" s="813"/>
      <c r="T167" s="813"/>
      <c r="U167" s="813"/>
      <c r="V167" s="813"/>
      <c r="W167" s="813"/>
      <c r="X167" s="813"/>
      <c r="Y167" s="813"/>
      <c r="Z167" s="813"/>
      <c r="AA167" s="813"/>
      <c r="AB167" s="813"/>
      <c r="AC167" s="813"/>
      <c r="AD167" s="813"/>
      <c r="AE167" s="813"/>
      <c r="AF167" s="813"/>
      <c r="AG167" s="813"/>
      <c r="AH167" s="813"/>
      <c r="AI167" s="813"/>
      <c r="AJ167" s="546"/>
    </row>
    <row r="168" spans="1:46" s="80" customFormat="1" ht="13.5" customHeight="1">
      <c r="A168" s="1015"/>
      <c r="B168" s="1016"/>
      <c r="C168" s="1016"/>
      <c r="D168" s="1017"/>
      <c r="E168" s="545"/>
      <c r="F168" s="813" t="s">
        <v>78</v>
      </c>
      <c r="G168" s="813"/>
      <c r="H168" s="813"/>
      <c r="I168" s="813"/>
      <c r="J168" s="813"/>
      <c r="K168" s="813"/>
      <c r="L168" s="813"/>
      <c r="M168" s="813"/>
      <c r="N168" s="813"/>
      <c r="O168" s="813"/>
      <c r="P168" s="813"/>
      <c r="Q168" s="813"/>
      <c r="R168" s="813"/>
      <c r="S168" s="813"/>
      <c r="T168" s="813"/>
      <c r="U168" s="813"/>
      <c r="V168" s="813"/>
      <c r="W168" s="813"/>
      <c r="X168" s="813"/>
      <c r="Y168" s="813"/>
      <c r="Z168" s="813"/>
      <c r="AA168" s="813"/>
      <c r="AB168" s="813"/>
      <c r="AC168" s="813"/>
      <c r="AD168" s="813"/>
      <c r="AE168" s="813"/>
      <c r="AF168" s="813"/>
      <c r="AG168" s="813"/>
      <c r="AH168" s="813"/>
      <c r="AI168" s="813"/>
      <c r="AJ168" s="546"/>
      <c r="AK168" s="163"/>
    </row>
    <row r="169" spans="1:46" s="80" customFormat="1" ht="13.5" customHeight="1">
      <c r="A169" s="1015"/>
      <c r="B169" s="1016"/>
      <c r="C169" s="1016"/>
      <c r="D169" s="1017"/>
      <c r="E169" s="545"/>
      <c r="F169" s="813" t="s">
        <v>79</v>
      </c>
      <c r="G169" s="813"/>
      <c r="H169" s="813"/>
      <c r="I169" s="813"/>
      <c r="J169" s="813"/>
      <c r="K169" s="813"/>
      <c r="L169" s="813"/>
      <c r="M169" s="813"/>
      <c r="N169" s="813"/>
      <c r="O169" s="813"/>
      <c r="P169" s="813"/>
      <c r="Q169" s="813"/>
      <c r="R169" s="813"/>
      <c r="S169" s="813"/>
      <c r="T169" s="813"/>
      <c r="U169" s="813"/>
      <c r="V169" s="813"/>
      <c r="W169" s="813"/>
      <c r="X169" s="813"/>
      <c r="Y169" s="813"/>
      <c r="Z169" s="813"/>
      <c r="AA169" s="813"/>
      <c r="AB169" s="813"/>
      <c r="AC169" s="813"/>
      <c r="AD169" s="813"/>
      <c r="AE169" s="813"/>
      <c r="AF169" s="813"/>
      <c r="AG169" s="813"/>
      <c r="AH169" s="813"/>
      <c r="AI169" s="813"/>
      <c r="AJ169" s="546"/>
      <c r="AK169" s="165"/>
    </row>
    <row r="170" spans="1:46" s="80" customFormat="1" ht="13.5" customHeight="1">
      <c r="A170" s="1015"/>
      <c r="B170" s="1016"/>
      <c r="C170" s="1016"/>
      <c r="D170" s="1017"/>
      <c r="E170" s="545"/>
      <c r="F170" s="813" t="s">
        <v>80</v>
      </c>
      <c r="G170" s="813"/>
      <c r="H170" s="813"/>
      <c r="I170" s="813"/>
      <c r="J170" s="813"/>
      <c r="K170" s="813"/>
      <c r="L170" s="813"/>
      <c r="M170" s="813"/>
      <c r="N170" s="813"/>
      <c r="O170" s="813"/>
      <c r="P170" s="813"/>
      <c r="Q170" s="813"/>
      <c r="R170" s="813"/>
      <c r="S170" s="813"/>
      <c r="T170" s="813"/>
      <c r="U170" s="813"/>
      <c r="V170" s="813"/>
      <c r="W170" s="813"/>
      <c r="X170" s="813"/>
      <c r="Y170" s="813"/>
      <c r="Z170" s="813"/>
      <c r="AA170" s="813"/>
      <c r="AB170" s="813"/>
      <c r="AC170" s="813"/>
      <c r="AD170" s="813"/>
      <c r="AE170" s="813"/>
      <c r="AF170" s="813"/>
      <c r="AG170" s="813"/>
      <c r="AH170" s="813"/>
      <c r="AI170" s="813"/>
      <c r="AJ170" s="546"/>
      <c r="AK170" s="165"/>
    </row>
    <row r="171" spans="1:46" s="80" customFormat="1" ht="13.5" customHeight="1" thickBot="1">
      <c r="A171" s="1018"/>
      <c r="B171" s="1019"/>
      <c r="C171" s="1019"/>
      <c r="D171" s="1020"/>
      <c r="E171" s="555"/>
      <c r="F171" s="960" t="s">
        <v>93</v>
      </c>
      <c r="G171" s="960"/>
      <c r="H171" s="960"/>
      <c r="I171" s="960"/>
      <c r="J171" s="960"/>
      <c r="K171" s="960"/>
      <c r="L171" s="960"/>
      <c r="M171" s="960"/>
      <c r="N171" s="960"/>
      <c r="O171" s="960"/>
      <c r="P171" s="960"/>
      <c r="Q171" s="960"/>
      <c r="R171" s="960"/>
      <c r="S171" s="960"/>
      <c r="T171" s="960"/>
      <c r="U171" s="960"/>
      <c r="V171" s="960"/>
      <c r="W171" s="960"/>
      <c r="X171" s="960"/>
      <c r="Y171" s="960"/>
      <c r="Z171" s="960"/>
      <c r="AA171" s="960"/>
      <c r="AB171" s="960"/>
      <c r="AC171" s="960"/>
      <c r="AD171" s="960"/>
      <c r="AE171" s="960"/>
      <c r="AF171" s="960"/>
      <c r="AG171" s="960"/>
      <c r="AH171" s="960"/>
      <c r="AI171" s="960"/>
      <c r="AJ171" s="556"/>
      <c r="AK171" s="78"/>
    </row>
    <row r="172" spans="1:46" ht="9" customHeight="1">
      <c r="A172" s="557"/>
      <c r="B172" s="557"/>
      <c r="C172" s="557"/>
      <c r="D172" s="557"/>
      <c r="E172" s="557"/>
      <c r="F172" s="557"/>
      <c r="G172" s="557"/>
      <c r="H172" s="557"/>
      <c r="I172" s="557"/>
      <c r="J172" s="557"/>
      <c r="K172" s="557"/>
      <c r="L172" s="557"/>
      <c r="M172" s="557"/>
      <c r="N172" s="557"/>
      <c r="O172" s="557"/>
      <c r="P172" s="557"/>
      <c r="Q172" s="557"/>
      <c r="R172" s="557"/>
      <c r="S172" s="557"/>
      <c r="T172" s="557"/>
      <c r="U172" s="557"/>
      <c r="V172" s="557"/>
      <c r="W172" s="557"/>
      <c r="X172" s="557"/>
      <c r="Y172" s="557"/>
      <c r="Z172" s="557"/>
      <c r="AA172" s="557"/>
      <c r="AB172" s="557"/>
      <c r="AC172" s="557"/>
      <c r="AD172" s="557"/>
      <c r="AE172" s="557"/>
      <c r="AF172" s="557"/>
      <c r="AG172" s="557"/>
      <c r="AH172" s="557"/>
      <c r="AI172" s="557"/>
      <c r="AJ172" s="558"/>
      <c r="AK172" s="78"/>
      <c r="AT172" s="83"/>
    </row>
    <row r="173" spans="1:46">
      <c r="A173" s="277" t="s">
        <v>296</v>
      </c>
      <c r="B173" s="239"/>
      <c r="C173" s="278"/>
      <c r="D173" s="278"/>
      <c r="E173" s="278"/>
      <c r="F173" s="278"/>
      <c r="G173" s="278"/>
      <c r="H173" s="278"/>
      <c r="I173" s="278"/>
      <c r="J173" s="278"/>
      <c r="K173" s="278"/>
      <c r="L173" s="278"/>
      <c r="M173" s="278"/>
      <c r="N173" s="278"/>
      <c r="O173" s="278"/>
      <c r="P173" s="278"/>
      <c r="Q173" s="278"/>
      <c r="R173" s="278"/>
      <c r="S173" s="278"/>
      <c r="T173" s="278"/>
      <c r="U173" s="278"/>
      <c r="V173" s="278"/>
      <c r="W173" s="278"/>
      <c r="X173" s="278"/>
      <c r="Y173" s="278"/>
      <c r="Z173" s="278"/>
      <c r="AA173" s="278"/>
      <c r="AB173" s="278"/>
      <c r="AC173" s="278"/>
      <c r="AD173" s="278"/>
      <c r="AE173" s="278"/>
      <c r="AF173" s="278"/>
      <c r="AG173" s="239"/>
      <c r="AH173" s="239"/>
      <c r="AI173" s="239"/>
      <c r="AJ173" s="241"/>
      <c r="AK173" s="78"/>
      <c r="AT173" s="83"/>
    </row>
    <row r="174" spans="1:46" ht="17.25" customHeight="1">
      <c r="A174" s="277"/>
      <c r="B174" s="239"/>
      <c r="C174" s="278"/>
      <c r="D174" s="278"/>
      <c r="E174" s="278"/>
      <c r="F174" s="278"/>
      <c r="G174" s="278"/>
      <c r="H174" s="278"/>
      <c r="I174" s="278"/>
      <c r="J174" s="278"/>
      <c r="K174" s="278"/>
      <c r="L174" s="278"/>
      <c r="M174" s="278"/>
      <c r="N174" s="278"/>
      <c r="O174" s="278"/>
      <c r="P174" s="278"/>
      <c r="Q174" s="278"/>
      <c r="R174" s="278"/>
      <c r="S174" s="278"/>
      <c r="T174" s="278"/>
      <c r="U174" s="278"/>
      <c r="V174" s="278"/>
      <c r="W174" s="278"/>
      <c r="X174" s="278"/>
      <c r="Y174" s="278"/>
      <c r="Z174" s="278"/>
      <c r="AA174" s="278"/>
      <c r="AB174" s="278"/>
      <c r="AC174" s="278"/>
      <c r="AD174" s="278"/>
      <c r="AE174" s="239"/>
      <c r="AF174" s="416" t="s">
        <v>294</v>
      </c>
      <c r="AG174" s="559"/>
      <c r="AH174" s="560" t="s">
        <v>209</v>
      </c>
      <c r="AI174" s="559"/>
      <c r="AJ174" s="561"/>
      <c r="AK174" s="81"/>
      <c r="AT174" s="83"/>
    </row>
    <row r="175" spans="1:46" ht="14.25" thickBot="1">
      <c r="A175" s="562" t="s">
        <v>255</v>
      </c>
      <c r="B175" s="557"/>
      <c r="C175" s="557"/>
      <c r="D175" s="557"/>
      <c r="E175" s="557"/>
      <c r="F175" s="557"/>
      <c r="G175" s="557"/>
      <c r="H175" s="557"/>
      <c r="I175" s="557"/>
      <c r="J175" s="557"/>
      <c r="K175" s="557"/>
      <c r="L175" s="557"/>
      <c r="M175" s="557"/>
      <c r="N175" s="557"/>
      <c r="O175" s="557"/>
      <c r="P175" s="557"/>
      <c r="Q175" s="557"/>
      <c r="R175" s="557"/>
      <c r="S175" s="557"/>
      <c r="T175" s="557"/>
      <c r="U175" s="557"/>
      <c r="V175" s="557"/>
      <c r="W175" s="557"/>
      <c r="X175" s="557"/>
      <c r="Y175" s="557"/>
      <c r="Z175" s="557"/>
      <c r="AA175" s="557"/>
      <c r="AB175" s="557"/>
      <c r="AC175" s="557"/>
      <c r="AD175" s="557"/>
      <c r="AE175" s="557"/>
      <c r="AF175" s="557"/>
      <c r="AG175" s="557"/>
      <c r="AH175" s="557"/>
      <c r="AI175" s="557"/>
      <c r="AJ175" s="558"/>
      <c r="AK175" s="78"/>
      <c r="AT175" s="83"/>
    </row>
    <row r="176" spans="1:46" s="166" customFormat="1" ht="15" customHeight="1">
      <c r="A176" s="1012" t="s">
        <v>91</v>
      </c>
      <c r="B176" s="1013"/>
      <c r="C176" s="1013"/>
      <c r="D176" s="1014"/>
      <c r="E176" s="563"/>
      <c r="F176" s="564" t="s">
        <v>94</v>
      </c>
      <c r="G176" s="564"/>
      <c r="H176" s="564"/>
      <c r="I176" s="564"/>
      <c r="J176" s="564"/>
      <c r="K176" s="564"/>
      <c r="L176" s="564"/>
      <c r="M176" s="564"/>
      <c r="N176" s="564"/>
      <c r="O176" s="565"/>
      <c r="P176" s="565"/>
      <c r="Q176" s="565"/>
      <c r="R176" s="564" t="s">
        <v>385</v>
      </c>
      <c r="S176" s="566"/>
      <c r="T176" s="566" t="s">
        <v>387</v>
      </c>
      <c r="U176" s="566"/>
      <c r="V176" s="566"/>
      <c r="W176" s="564"/>
      <c r="X176" s="564"/>
      <c r="Y176" s="564"/>
      <c r="Z176" s="564"/>
      <c r="AA176" s="565"/>
      <c r="AB176" s="565"/>
      <c r="AC176" s="565"/>
      <c r="AD176" s="565"/>
      <c r="AE176" s="565"/>
      <c r="AF176" s="565"/>
      <c r="AG176" s="565"/>
      <c r="AH176" s="565"/>
      <c r="AI176" s="565"/>
      <c r="AJ176" s="567"/>
      <c r="AK176" s="81"/>
    </row>
    <row r="177" spans="1:46" s="166" customFormat="1" ht="15" customHeight="1">
      <c r="A177" s="1021"/>
      <c r="B177" s="1022"/>
      <c r="C177" s="1022"/>
      <c r="D177" s="1023"/>
      <c r="E177" s="568"/>
      <c r="F177" s="813" t="s">
        <v>138</v>
      </c>
      <c r="G177" s="813"/>
      <c r="H177" s="813"/>
      <c r="I177" s="813"/>
      <c r="J177" s="813"/>
      <c r="K177" s="813"/>
      <c r="L177" s="813"/>
      <c r="M177" s="569"/>
      <c r="N177" s="569"/>
      <c r="O177" s="569"/>
      <c r="P177" s="569"/>
      <c r="Q177" s="569"/>
      <c r="R177" s="570" t="s">
        <v>386</v>
      </c>
      <c r="S177" s="571"/>
      <c r="T177" s="571" t="s">
        <v>387</v>
      </c>
      <c r="U177" s="571"/>
      <c r="V177" s="571"/>
      <c r="W177" s="570"/>
      <c r="X177" s="570"/>
      <c r="Y177" s="572"/>
      <c r="Z177" s="570"/>
      <c r="AA177" s="573"/>
      <c r="AB177" s="569"/>
      <c r="AC177" s="569"/>
      <c r="AD177" s="569"/>
      <c r="AE177" s="569"/>
      <c r="AF177" s="569"/>
      <c r="AG177" s="569"/>
      <c r="AH177" s="569"/>
      <c r="AI177" s="569"/>
      <c r="AJ177" s="546"/>
      <c r="AK177" s="78"/>
    </row>
    <row r="178" spans="1:46" s="80" customFormat="1" ht="15" customHeight="1">
      <c r="A178" s="1024" t="s">
        <v>92</v>
      </c>
      <c r="B178" s="1025"/>
      <c r="C178" s="1025"/>
      <c r="D178" s="1026"/>
      <c r="E178" s="568"/>
      <c r="F178" s="782" t="s">
        <v>95</v>
      </c>
      <c r="G178" s="782"/>
      <c r="H178" s="782"/>
      <c r="I178" s="782"/>
      <c r="J178" s="782"/>
      <c r="K178" s="782"/>
      <c r="L178" s="782"/>
      <c r="M178" s="782"/>
      <c r="N178" s="782"/>
      <c r="O178" s="782"/>
      <c r="P178" s="782"/>
      <c r="Q178" s="782"/>
      <c r="R178" s="782"/>
      <c r="S178" s="782"/>
      <c r="T178" s="782"/>
      <c r="U178" s="570" t="s">
        <v>386</v>
      </c>
      <c r="V178" s="571"/>
      <c r="W178" s="571" t="s">
        <v>387</v>
      </c>
      <c r="X178" s="571"/>
      <c r="Y178" s="571"/>
      <c r="Z178" s="570"/>
      <c r="AA178" s="570"/>
      <c r="AB178" s="570"/>
      <c r="AC178" s="570"/>
      <c r="AD178" s="569"/>
      <c r="AE178" s="569"/>
      <c r="AF178" s="569"/>
      <c r="AG178" s="569"/>
      <c r="AH178" s="569"/>
      <c r="AI178" s="569"/>
      <c r="AJ178" s="546"/>
      <c r="AK178" s="78"/>
    </row>
    <row r="179" spans="1:46" s="80" customFormat="1" ht="15" customHeight="1" thickBot="1">
      <c r="A179" s="1018"/>
      <c r="B179" s="1019"/>
      <c r="C179" s="1019"/>
      <c r="D179" s="1020"/>
      <c r="E179" s="574"/>
      <c r="F179" s="575" t="s">
        <v>122</v>
      </c>
      <c r="G179" s="575"/>
      <c r="H179" s="774"/>
      <c r="I179" s="774"/>
      <c r="J179" s="774"/>
      <c r="K179" s="774"/>
      <c r="L179" s="774"/>
      <c r="M179" s="774"/>
      <c r="N179" s="774"/>
      <c r="O179" s="774"/>
      <c r="P179" s="774"/>
      <c r="Q179" s="774"/>
      <c r="R179" s="774"/>
      <c r="S179" s="774"/>
      <c r="T179" s="774"/>
      <c r="U179" s="774"/>
      <c r="V179" s="774"/>
      <c r="W179" s="774"/>
      <c r="X179" s="774"/>
      <c r="Y179" s="576" t="s">
        <v>123</v>
      </c>
      <c r="Z179" s="577" t="s">
        <v>386</v>
      </c>
      <c r="AA179" s="578"/>
      <c r="AB179" s="578" t="s">
        <v>388</v>
      </c>
      <c r="AC179" s="578"/>
      <c r="AD179" s="577"/>
      <c r="AE179" s="577"/>
      <c r="AF179" s="577"/>
      <c r="AG179" s="577"/>
      <c r="AH179" s="579"/>
      <c r="AI179" s="579"/>
      <c r="AJ179" s="580"/>
      <c r="AK179" s="78"/>
    </row>
    <row r="180" spans="1:46" ht="13.5" customHeight="1">
      <c r="A180" s="279"/>
      <c r="B180" s="239"/>
      <c r="C180" s="278"/>
      <c r="D180" s="278"/>
      <c r="E180" s="278"/>
      <c r="F180" s="278"/>
      <c r="G180" s="278"/>
      <c r="H180" s="278"/>
      <c r="I180" s="278"/>
      <c r="J180" s="278"/>
      <c r="K180" s="278"/>
      <c r="L180" s="278"/>
      <c r="M180" s="278"/>
      <c r="N180" s="278"/>
      <c r="O180" s="278"/>
      <c r="P180" s="278"/>
      <c r="Q180" s="278"/>
      <c r="R180" s="278"/>
      <c r="S180" s="278"/>
      <c r="T180" s="278"/>
      <c r="U180" s="278"/>
      <c r="V180" s="278"/>
      <c r="W180" s="278"/>
      <c r="X180" s="278"/>
      <c r="Y180" s="278"/>
      <c r="Z180" s="278"/>
      <c r="AA180" s="278"/>
      <c r="AB180" s="278"/>
      <c r="AC180" s="278"/>
      <c r="AD180" s="278"/>
      <c r="AE180" s="278"/>
      <c r="AF180" s="278"/>
      <c r="AG180" s="278"/>
      <c r="AH180" s="278"/>
      <c r="AI180" s="278"/>
      <c r="AJ180" s="241"/>
      <c r="AK180" s="78"/>
      <c r="AT180" s="83"/>
    </row>
    <row r="181" spans="1:46" ht="15.75" customHeight="1">
      <c r="A181" s="581"/>
      <c r="B181" s="359" t="s">
        <v>134</v>
      </c>
      <c r="C181" s="581"/>
      <c r="D181" s="581"/>
      <c r="E181" s="581"/>
      <c r="F181" s="581"/>
      <c r="G181" s="581"/>
      <c r="H181" s="581"/>
      <c r="I181" s="581"/>
      <c r="J181" s="581"/>
      <c r="K181" s="581"/>
      <c r="L181" s="581"/>
      <c r="M181" s="581"/>
      <c r="N181" s="581"/>
      <c r="O181" s="581"/>
      <c r="P181" s="581"/>
      <c r="Q181" s="581"/>
      <c r="R181" s="581"/>
      <c r="S181" s="581"/>
      <c r="T181" s="581"/>
      <c r="U181" s="581"/>
      <c r="V181" s="581"/>
      <c r="W181" s="581"/>
      <c r="X181" s="581"/>
      <c r="Y181" s="581"/>
      <c r="Z181" s="581"/>
      <c r="AA181" s="581"/>
      <c r="AB181" s="581"/>
      <c r="AC181" s="581"/>
      <c r="AD181" s="581"/>
      <c r="AE181" s="581"/>
      <c r="AF181" s="581"/>
      <c r="AG181" s="581"/>
      <c r="AH181" s="581"/>
      <c r="AI181" s="581"/>
      <c r="AJ181" s="582"/>
      <c r="AK181" s="78"/>
    </row>
    <row r="182" spans="1:46" ht="14.25" thickBot="1">
      <c r="A182" s="581"/>
      <c r="B182" s="1039" t="s">
        <v>171</v>
      </c>
      <c r="C182" s="1040"/>
      <c r="D182" s="1040"/>
      <c r="E182" s="1040"/>
      <c r="F182" s="1040"/>
      <c r="G182" s="1040"/>
      <c r="H182" s="1040"/>
      <c r="I182" s="1040"/>
      <c r="J182" s="1040"/>
      <c r="K182" s="1040"/>
      <c r="L182" s="1040"/>
      <c r="M182" s="1040"/>
      <c r="N182" s="1040"/>
      <c r="O182" s="1040"/>
      <c r="P182" s="1040"/>
      <c r="Q182" s="1040"/>
      <c r="R182" s="1040"/>
      <c r="S182" s="1040"/>
      <c r="T182" s="1040"/>
      <c r="U182" s="1040"/>
      <c r="V182" s="1040"/>
      <c r="W182" s="1040"/>
      <c r="X182" s="1040"/>
      <c r="Y182" s="1041"/>
      <c r="Z182" s="1003" t="s">
        <v>130</v>
      </c>
      <c r="AA182" s="1003"/>
      <c r="AB182" s="1003"/>
      <c r="AC182" s="1003"/>
      <c r="AD182" s="1003"/>
      <c r="AE182" s="1003"/>
      <c r="AF182" s="1003"/>
      <c r="AG182" s="1003"/>
      <c r="AH182" s="1004"/>
      <c r="AI182" s="583"/>
      <c r="AJ182" s="582"/>
      <c r="AK182" s="78"/>
    </row>
    <row r="183" spans="1:46" ht="16.5" customHeight="1">
      <c r="A183" s="581"/>
      <c r="B183" s="584"/>
      <c r="C183" s="585" t="s">
        <v>206</v>
      </c>
      <c r="D183" s="586"/>
      <c r="E183" s="586"/>
      <c r="F183" s="586"/>
      <c r="G183" s="586"/>
      <c r="H183" s="586"/>
      <c r="I183" s="586"/>
      <c r="J183" s="586"/>
      <c r="K183" s="586"/>
      <c r="L183" s="586"/>
      <c r="M183" s="586"/>
      <c r="N183" s="586"/>
      <c r="O183" s="586"/>
      <c r="P183" s="586"/>
      <c r="Q183" s="586"/>
      <c r="R183" s="586"/>
      <c r="S183" s="586"/>
      <c r="T183" s="586"/>
      <c r="U183" s="586"/>
      <c r="V183" s="586"/>
      <c r="W183" s="586"/>
      <c r="X183" s="586"/>
      <c r="Y183" s="587"/>
      <c r="Z183" s="1042" t="s">
        <v>132</v>
      </c>
      <c r="AA183" s="1043"/>
      <c r="AB183" s="1043"/>
      <c r="AC183" s="1043"/>
      <c r="AD183" s="1043"/>
      <c r="AE183" s="1043"/>
      <c r="AF183" s="1043"/>
      <c r="AG183" s="1043"/>
      <c r="AH183" s="1044"/>
      <c r="AI183" s="581"/>
      <c r="AJ183" s="582"/>
      <c r="AK183" s="78"/>
    </row>
    <row r="184" spans="1:46" ht="16.5" customHeight="1">
      <c r="A184" s="581"/>
      <c r="B184" s="588"/>
      <c r="C184" s="589" t="s">
        <v>207</v>
      </c>
      <c r="D184" s="590"/>
      <c r="E184" s="590"/>
      <c r="F184" s="590"/>
      <c r="G184" s="590"/>
      <c r="H184" s="590"/>
      <c r="I184" s="590"/>
      <c r="J184" s="590"/>
      <c r="K184" s="590"/>
      <c r="L184" s="590"/>
      <c r="M184" s="590"/>
      <c r="N184" s="590"/>
      <c r="O184" s="590"/>
      <c r="P184" s="590"/>
      <c r="Q184" s="590"/>
      <c r="R184" s="590"/>
      <c r="S184" s="590"/>
      <c r="T184" s="590"/>
      <c r="U184" s="590"/>
      <c r="V184" s="590"/>
      <c r="W184" s="590"/>
      <c r="X184" s="590"/>
      <c r="Y184" s="591"/>
      <c r="Z184" s="1005" t="s">
        <v>133</v>
      </c>
      <c r="AA184" s="1006"/>
      <c r="AB184" s="1006"/>
      <c r="AC184" s="1006"/>
      <c r="AD184" s="1006"/>
      <c r="AE184" s="1006"/>
      <c r="AF184" s="1006"/>
      <c r="AG184" s="1006"/>
      <c r="AH184" s="1007"/>
      <c r="AI184" s="581"/>
      <c r="AJ184" s="582"/>
      <c r="AK184" s="78"/>
    </row>
    <row r="185" spans="1:46" ht="16.5" customHeight="1">
      <c r="A185" s="581"/>
      <c r="B185" s="588"/>
      <c r="C185" s="589" t="s">
        <v>238</v>
      </c>
      <c r="D185" s="590"/>
      <c r="E185" s="590"/>
      <c r="F185" s="590"/>
      <c r="G185" s="590"/>
      <c r="H185" s="590"/>
      <c r="I185" s="590"/>
      <c r="J185" s="590"/>
      <c r="K185" s="590"/>
      <c r="L185" s="590"/>
      <c r="M185" s="590"/>
      <c r="N185" s="590"/>
      <c r="O185" s="590"/>
      <c r="P185" s="590"/>
      <c r="Q185" s="590"/>
      <c r="R185" s="590"/>
      <c r="S185" s="590"/>
      <c r="T185" s="590"/>
      <c r="U185" s="590"/>
      <c r="V185" s="590"/>
      <c r="W185" s="590"/>
      <c r="X185" s="590"/>
      <c r="Y185" s="591"/>
      <c r="Z185" s="1005" t="s">
        <v>359</v>
      </c>
      <c r="AA185" s="1006"/>
      <c r="AB185" s="1006"/>
      <c r="AC185" s="1006"/>
      <c r="AD185" s="1006"/>
      <c r="AE185" s="1006"/>
      <c r="AF185" s="1006"/>
      <c r="AG185" s="1006"/>
      <c r="AH185" s="1007"/>
      <c r="AI185" s="581"/>
      <c r="AJ185" s="582"/>
      <c r="AK185" s="78"/>
    </row>
    <row r="186" spans="1:46" ht="16.5" customHeight="1">
      <c r="A186" s="581"/>
      <c r="B186" s="588"/>
      <c r="C186" s="589" t="s">
        <v>381</v>
      </c>
      <c r="D186" s="590"/>
      <c r="E186" s="590"/>
      <c r="F186" s="590"/>
      <c r="G186" s="590"/>
      <c r="H186" s="590"/>
      <c r="I186" s="590"/>
      <c r="J186" s="590"/>
      <c r="K186" s="590"/>
      <c r="L186" s="590"/>
      <c r="M186" s="590"/>
      <c r="N186" s="590"/>
      <c r="O186" s="590"/>
      <c r="P186" s="590"/>
      <c r="Q186" s="590"/>
      <c r="R186" s="590"/>
      <c r="S186" s="590"/>
      <c r="T186" s="590"/>
      <c r="U186" s="590"/>
      <c r="V186" s="590"/>
      <c r="W186" s="590"/>
      <c r="X186" s="590"/>
      <c r="Y186" s="591"/>
      <c r="Z186" s="1005" t="s">
        <v>382</v>
      </c>
      <c r="AA186" s="1006"/>
      <c r="AB186" s="1006"/>
      <c r="AC186" s="1006"/>
      <c r="AD186" s="1006"/>
      <c r="AE186" s="1006"/>
      <c r="AF186" s="1006"/>
      <c r="AG186" s="1006"/>
      <c r="AH186" s="1007"/>
      <c r="AI186" s="581"/>
      <c r="AJ186" s="582"/>
      <c r="AK186" s="78"/>
    </row>
    <row r="187" spans="1:46" ht="25.5" customHeight="1">
      <c r="A187" s="581"/>
      <c r="B187" s="588"/>
      <c r="C187" s="998" t="s">
        <v>239</v>
      </c>
      <c r="D187" s="998"/>
      <c r="E187" s="998"/>
      <c r="F187" s="998"/>
      <c r="G187" s="998"/>
      <c r="H187" s="998"/>
      <c r="I187" s="998"/>
      <c r="J187" s="998"/>
      <c r="K187" s="998"/>
      <c r="L187" s="998"/>
      <c r="M187" s="998"/>
      <c r="N187" s="998"/>
      <c r="O187" s="998"/>
      <c r="P187" s="998"/>
      <c r="Q187" s="998"/>
      <c r="R187" s="998"/>
      <c r="S187" s="998"/>
      <c r="T187" s="998"/>
      <c r="U187" s="998"/>
      <c r="V187" s="998"/>
      <c r="W187" s="998"/>
      <c r="X187" s="998"/>
      <c r="Y187" s="999"/>
      <c r="Z187" s="1000" t="s">
        <v>241</v>
      </c>
      <c r="AA187" s="1001"/>
      <c r="AB187" s="1001"/>
      <c r="AC187" s="1001"/>
      <c r="AD187" s="1001"/>
      <c r="AE187" s="1001"/>
      <c r="AF187" s="1001"/>
      <c r="AG187" s="1001"/>
      <c r="AH187" s="1002"/>
      <c r="AI187" s="581"/>
      <c r="AJ187" s="582"/>
      <c r="AK187" s="78"/>
    </row>
    <row r="188" spans="1:46" ht="25.5" customHeight="1">
      <c r="A188" s="581"/>
      <c r="B188" s="588"/>
      <c r="C188" s="998" t="s">
        <v>240</v>
      </c>
      <c r="D188" s="998"/>
      <c r="E188" s="998"/>
      <c r="F188" s="998"/>
      <c r="G188" s="998"/>
      <c r="H188" s="998"/>
      <c r="I188" s="998"/>
      <c r="J188" s="998"/>
      <c r="K188" s="998"/>
      <c r="L188" s="998"/>
      <c r="M188" s="998"/>
      <c r="N188" s="998"/>
      <c r="O188" s="998"/>
      <c r="P188" s="998"/>
      <c r="Q188" s="998"/>
      <c r="R188" s="998"/>
      <c r="S188" s="998"/>
      <c r="T188" s="998"/>
      <c r="U188" s="998"/>
      <c r="V188" s="998"/>
      <c r="W188" s="998"/>
      <c r="X188" s="998"/>
      <c r="Y188" s="999"/>
      <c r="Z188" s="817" t="s">
        <v>242</v>
      </c>
      <c r="AA188" s="818"/>
      <c r="AB188" s="818"/>
      <c r="AC188" s="818"/>
      <c r="AD188" s="818"/>
      <c r="AE188" s="818"/>
      <c r="AF188" s="818"/>
      <c r="AG188" s="818"/>
      <c r="AH188" s="945"/>
      <c r="AI188" s="581"/>
      <c r="AJ188" s="582"/>
      <c r="AK188" s="167"/>
    </row>
    <row r="189" spans="1:46" ht="16.5" customHeight="1" thickBot="1">
      <c r="A189" s="581"/>
      <c r="B189" s="592"/>
      <c r="C189" s="593" t="s">
        <v>208</v>
      </c>
      <c r="D189" s="594"/>
      <c r="E189" s="594"/>
      <c r="F189" s="594"/>
      <c r="G189" s="594"/>
      <c r="H189" s="594"/>
      <c r="I189" s="594"/>
      <c r="J189" s="594"/>
      <c r="K189" s="594"/>
      <c r="L189" s="594"/>
      <c r="M189" s="594"/>
      <c r="N189" s="594"/>
      <c r="O189" s="594"/>
      <c r="P189" s="594"/>
      <c r="Q189" s="594"/>
      <c r="R189" s="594"/>
      <c r="S189" s="594"/>
      <c r="T189" s="594"/>
      <c r="U189" s="594"/>
      <c r="V189" s="594"/>
      <c r="W189" s="594"/>
      <c r="X189" s="594"/>
      <c r="Y189" s="595"/>
      <c r="Z189" s="982" t="s">
        <v>131</v>
      </c>
      <c r="AA189" s="983"/>
      <c r="AB189" s="983"/>
      <c r="AC189" s="983"/>
      <c r="AD189" s="983"/>
      <c r="AE189" s="983"/>
      <c r="AF189" s="983"/>
      <c r="AG189" s="983"/>
      <c r="AH189" s="984"/>
      <c r="AI189" s="581"/>
      <c r="AJ189" s="582"/>
      <c r="AK189" s="167"/>
    </row>
    <row r="190" spans="1:46" ht="4.5" customHeight="1">
      <c r="A190" s="581"/>
      <c r="B190" s="581"/>
      <c r="C190" s="359"/>
      <c r="D190" s="581"/>
      <c r="E190" s="581"/>
      <c r="F190" s="581"/>
      <c r="G190" s="581"/>
      <c r="H190" s="581"/>
      <c r="I190" s="581"/>
      <c r="J190" s="581"/>
      <c r="K190" s="581"/>
      <c r="L190" s="581"/>
      <c r="M190" s="581"/>
      <c r="N190" s="581"/>
      <c r="O190" s="581"/>
      <c r="P190" s="581"/>
      <c r="Q190" s="581"/>
      <c r="R190" s="581"/>
      <c r="S190" s="581"/>
      <c r="T190" s="581"/>
      <c r="U190" s="581"/>
      <c r="V190" s="581"/>
      <c r="W190" s="581"/>
      <c r="X190" s="581"/>
      <c r="Y190" s="581"/>
      <c r="Z190" s="359"/>
      <c r="AA190" s="359"/>
      <c r="AB190" s="359"/>
      <c r="AC190" s="359"/>
      <c r="AD190" s="359"/>
      <c r="AE190" s="359"/>
      <c r="AF190" s="359"/>
      <c r="AG190" s="359"/>
      <c r="AH190" s="359"/>
      <c r="AI190" s="581"/>
      <c r="AJ190" s="582"/>
    </row>
    <row r="191" spans="1:46" ht="12" customHeight="1">
      <c r="A191" s="581"/>
      <c r="B191" s="596" t="s">
        <v>248</v>
      </c>
      <c r="C191" s="597" t="s">
        <v>247</v>
      </c>
      <c r="D191" s="581"/>
      <c r="E191" s="581"/>
      <c r="F191" s="581"/>
      <c r="G191" s="581"/>
      <c r="H191" s="581"/>
      <c r="I191" s="581"/>
      <c r="J191" s="581"/>
      <c r="K191" s="581"/>
      <c r="L191" s="581"/>
      <c r="M191" s="581"/>
      <c r="N191" s="581"/>
      <c r="O191" s="581"/>
      <c r="P191" s="581"/>
      <c r="Q191" s="581"/>
      <c r="R191" s="581"/>
      <c r="S191" s="581"/>
      <c r="T191" s="581"/>
      <c r="U191" s="581"/>
      <c r="V191" s="581"/>
      <c r="W191" s="581"/>
      <c r="X191" s="581"/>
      <c r="Y191" s="581"/>
      <c r="Z191" s="359"/>
      <c r="AA191" s="359"/>
      <c r="AB191" s="359"/>
      <c r="AC191" s="359"/>
      <c r="AD191" s="359"/>
      <c r="AE191" s="359"/>
      <c r="AF191" s="359"/>
      <c r="AG191" s="359"/>
      <c r="AH191" s="359"/>
      <c r="AI191" s="581"/>
      <c r="AJ191" s="582"/>
    </row>
    <row r="192" spans="1:46" ht="21" customHeight="1">
      <c r="A192" s="581"/>
      <c r="B192" s="598" t="s">
        <v>249</v>
      </c>
      <c r="C192" s="985" t="s">
        <v>250</v>
      </c>
      <c r="D192" s="985"/>
      <c r="E192" s="985"/>
      <c r="F192" s="985"/>
      <c r="G192" s="985"/>
      <c r="H192" s="985"/>
      <c r="I192" s="985"/>
      <c r="J192" s="985"/>
      <c r="K192" s="985"/>
      <c r="L192" s="985"/>
      <c r="M192" s="985"/>
      <c r="N192" s="985"/>
      <c r="O192" s="985"/>
      <c r="P192" s="985"/>
      <c r="Q192" s="985"/>
      <c r="R192" s="985"/>
      <c r="S192" s="985"/>
      <c r="T192" s="985"/>
      <c r="U192" s="985"/>
      <c r="V192" s="985"/>
      <c r="W192" s="985"/>
      <c r="X192" s="985"/>
      <c r="Y192" s="985"/>
      <c r="Z192" s="985"/>
      <c r="AA192" s="985"/>
      <c r="AB192" s="985"/>
      <c r="AC192" s="985"/>
      <c r="AD192" s="985"/>
      <c r="AE192" s="985"/>
      <c r="AF192" s="985"/>
      <c r="AG192" s="985"/>
      <c r="AH192" s="985"/>
      <c r="AI192" s="985"/>
      <c r="AJ192" s="985"/>
    </row>
    <row r="193" spans="1:36" ht="7.5" customHeight="1" thickBot="1">
      <c r="A193" s="599"/>
      <c r="B193" s="599"/>
      <c r="C193" s="600"/>
      <c r="D193" s="600"/>
      <c r="E193" s="600"/>
      <c r="F193" s="600"/>
      <c r="G193" s="600"/>
      <c r="H193" s="600"/>
      <c r="I193" s="600"/>
      <c r="J193" s="600"/>
      <c r="K193" s="600"/>
      <c r="L193" s="600"/>
      <c r="M193" s="600"/>
      <c r="N193" s="600"/>
      <c r="O193" s="600"/>
      <c r="P193" s="600"/>
      <c r="Q193" s="600"/>
      <c r="R193" s="600"/>
      <c r="S193" s="600"/>
      <c r="T193" s="600"/>
      <c r="U193" s="600"/>
      <c r="V193" s="600"/>
      <c r="W193" s="600"/>
      <c r="X193" s="600"/>
      <c r="Y193" s="600"/>
      <c r="Z193" s="600"/>
      <c r="AA193" s="600"/>
      <c r="AB193" s="600"/>
      <c r="AC193" s="600"/>
      <c r="AD193" s="600"/>
      <c r="AE193" s="600"/>
      <c r="AF193" s="600"/>
      <c r="AG193" s="600"/>
      <c r="AH193" s="600"/>
      <c r="AI193" s="600"/>
      <c r="AJ193" s="601"/>
    </row>
    <row r="194" spans="1:36" ht="1.5" customHeight="1">
      <c r="A194" s="602"/>
      <c r="B194" s="603"/>
      <c r="C194" s="603"/>
      <c r="D194" s="603"/>
      <c r="E194" s="603"/>
      <c r="F194" s="603"/>
      <c r="G194" s="603"/>
      <c r="H194" s="603"/>
      <c r="I194" s="603"/>
      <c r="J194" s="603"/>
      <c r="K194" s="603"/>
      <c r="L194" s="603"/>
      <c r="M194" s="603"/>
      <c r="N194" s="603"/>
      <c r="O194" s="603"/>
      <c r="P194" s="603"/>
      <c r="Q194" s="603"/>
      <c r="R194" s="603"/>
      <c r="S194" s="603"/>
      <c r="T194" s="603"/>
      <c r="U194" s="603"/>
      <c r="V194" s="603"/>
      <c r="W194" s="603"/>
      <c r="X194" s="603"/>
      <c r="Y194" s="603"/>
      <c r="Z194" s="603"/>
      <c r="AA194" s="603"/>
      <c r="AB194" s="603"/>
      <c r="AC194" s="603"/>
      <c r="AD194" s="603"/>
      <c r="AE194" s="603"/>
      <c r="AF194" s="603"/>
      <c r="AG194" s="603"/>
      <c r="AH194" s="603"/>
      <c r="AI194" s="603"/>
      <c r="AJ194" s="604"/>
    </row>
    <row r="195" spans="1:36" ht="31.5" customHeight="1">
      <c r="A195" s="605"/>
      <c r="B195" s="954" t="s">
        <v>417</v>
      </c>
      <c r="C195" s="954"/>
      <c r="D195" s="954"/>
      <c r="E195" s="954"/>
      <c r="F195" s="954"/>
      <c r="G195" s="954"/>
      <c r="H195" s="954"/>
      <c r="I195" s="954"/>
      <c r="J195" s="954"/>
      <c r="K195" s="954"/>
      <c r="L195" s="954"/>
      <c r="M195" s="954"/>
      <c r="N195" s="954"/>
      <c r="O195" s="954"/>
      <c r="P195" s="954"/>
      <c r="Q195" s="954"/>
      <c r="R195" s="954"/>
      <c r="S195" s="954"/>
      <c r="T195" s="954"/>
      <c r="U195" s="954"/>
      <c r="V195" s="954"/>
      <c r="W195" s="954"/>
      <c r="X195" s="954"/>
      <c r="Y195" s="954"/>
      <c r="Z195" s="954"/>
      <c r="AA195" s="954"/>
      <c r="AB195" s="954"/>
      <c r="AC195" s="954"/>
      <c r="AD195" s="954"/>
      <c r="AE195" s="954"/>
      <c r="AF195" s="954"/>
      <c r="AG195" s="954"/>
      <c r="AH195" s="954"/>
      <c r="AI195" s="954"/>
      <c r="AJ195" s="606"/>
    </row>
    <row r="196" spans="1:36" ht="4.5" customHeight="1">
      <c r="A196" s="605"/>
      <c r="B196" s="359"/>
      <c r="C196" s="581"/>
      <c r="D196" s="581"/>
      <c r="E196" s="581"/>
      <c r="F196" s="581"/>
      <c r="G196" s="581"/>
      <c r="H196" s="581"/>
      <c r="I196" s="581"/>
      <c r="J196" s="581"/>
      <c r="K196" s="581"/>
      <c r="L196" s="581"/>
      <c r="M196" s="581"/>
      <c r="N196" s="581"/>
      <c r="O196" s="581"/>
      <c r="P196" s="581"/>
      <c r="Q196" s="581"/>
      <c r="R196" s="581"/>
      <c r="S196" s="581"/>
      <c r="T196" s="581"/>
      <c r="U196" s="581"/>
      <c r="V196" s="581"/>
      <c r="W196" s="581"/>
      <c r="X196" s="581"/>
      <c r="Y196" s="581"/>
      <c r="Z196" s="581"/>
      <c r="AA196" s="581"/>
      <c r="AB196" s="581"/>
      <c r="AC196" s="581"/>
      <c r="AD196" s="581"/>
      <c r="AE196" s="581"/>
      <c r="AF196" s="581"/>
      <c r="AG196" s="581"/>
      <c r="AH196" s="581"/>
      <c r="AI196" s="581"/>
      <c r="AJ196" s="606"/>
    </row>
    <row r="197" spans="1:36" s="170" customFormat="1" ht="13.5" customHeight="1">
      <c r="A197" s="607"/>
      <c r="B197" s="608" t="s">
        <v>84</v>
      </c>
      <c r="C197" s="608"/>
      <c r="D197" s="955"/>
      <c r="E197" s="956"/>
      <c r="F197" s="608" t="s">
        <v>5</v>
      </c>
      <c r="G197" s="955"/>
      <c r="H197" s="956"/>
      <c r="I197" s="608" t="s">
        <v>4</v>
      </c>
      <c r="J197" s="955"/>
      <c r="K197" s="956"/>
      <c r="L197" s="608" t="s">
        <v>3</v>
      </c>
      <c r="M197" s="609"/>
      <c r="N197" s="957" t="s">
        <v>6</v>
      </c>
      <c r="O197" s="957"/>
      <c r="P197" s="957"/>
      <c r="Q197" s="958" t="str">
        <f>IF(G9="","",G9)</f>
        <v/>
      </c>
      <c r="R197" s="958"/>
      <c r="S197" s="958"/>
      <c r="T197" s="958"/>
      <c r="U197" s="958"/>
      <c r="V197" s="958"/>
      <c r="W197" s="958"/>
      <c r="X197" s="958"/>
      <c r="Y197" s="958"/>
      <c r="Z197" s="958"/>
      <c r="AA197" s="958"/>
      <c r="AB197" s="958"/>
      <c r="AC197" s="958"/>
      <c r="AD197" s="958"/>
      <c r="AE197" s="958"/>
      <c r="AF197" s="958"/>
      <c r="AG197" s="958"/>
      <c r="AH197" s="958"/>
      <c r="AI197" s="958"/>
      <c r="AJ197" s="959"/>
    </row>
    <row r="198" spans="1:36" s="170" customFormat="1" ht="13.5" customHeight="1">
      <c r="A198" s="610"/>
      <c r="B198" s="611"/>
      <c r="C198" s="612"/>
      <c r="D198" s="612"/>
      <c r="E198" s="612"/>
      <c r="F198" s="612"/>
      <c r="G198" s="612"/>
      <c r="H198" s="612"/>
      <c r="I198" s="612"/>
      <c r="J198" s="612"/>
      <c r="K198" s="612"/>
      <c r="L198" s="612"/>
      <c r="M198" s="612"/>
      <c r="N198" s="948" t="s">
        <v>167</v>
      </c>
      <c r="O198" s="948"/>
      <c r="P198" s="948"/>
      <c r="Q198" s="949" t="s">
        <v>168</v>
      </c>
      <c r="R198" s="949"/>
      <c r="S198" s="950"/>
      <c r="T198" s="950"/>
      <c r="U198" s="950"/>
      <c r="V198" s="950"/>
      <c r="W198" s="950"/>
      <c r="X198" s="951" t="s">
        <v>169</v>
      </c>
      <c r="Y198" s="951"/>
      <c r="Z198" s="950"/>
      <c r="AA198" s="950"/>
      <c r="AB198" s="950"/>
      <c r="AC198" s="950"/>
      <c r="AD198" s="950"/>
      <c r="AE198" s="950"/>
      <c r="AF198" s="950"/>
      <c r="AG198" s="950"/>
      <c r="AH198" s="950"/>
      <c r="AI198" s="952"/>
      <c r="AJ198" s="953"/>
    </row>
    <row r="199" spans="1:36" s="170" customFormat="1" ht="4.5" customHeight="1" thickBot="1">
      <c r="A199" s="171"/>
      <c r="B199" s="172"/>
      <c r="C199" s="173"/>
      <c r="D199" s="173"/>
      <c r="E199" s="173"/>
      <c r="F199" s="173"/>
      <c r="G199" s="173"/>
      <c r="H199" s="173"/>
      <c r="I199" s="173"/>
      <c r="J199" s="173"/>
      <c r="K199" s="173"/>
      <c r="L199" s="173"/>
      <c r="M199" s="173"/>
      <c r="N199" s="173"/>
      <c r="O199" s="173"/>
      <c r="P199" s="172"/>
      <c r="Q199" s="174"/>
      <c r="R199" s="175"/>
      <c r="S199" s="175"/>
      <c r="T199" s="175"/>
      <c r="U199" s="175"/>
      <c r="V199" s="175"/>
      <c r="W199" s="176"/>
      <c r="X199" s="176"/>
      <c r="Y199" s="176"/>
      <c r="Z199" s="176"/>
      <c r="AA199" s="176"/>
      <c r="AB199" s="176"/>
      <c r="AC199" s="176"/>
      <c r="AD199" s="176"/>
      <c r="AE199" s="176"/>
      <c r="AF199" s="176"/>
      <c r="AG199" s="176"/>
      <c r="AH199" s="176"/>
      <c r="AI199" s="177"/>
      <c r="AJ199" s="178"/>
    </row>
    <row r="200" spans="1:36" ht="13.5" customHeight="1">
      <c r="A200" s="179"/>
      <c r="B200" s="138"/>
      <c r="C200" s="169"/>
      <c r="D200" s="169"/>
      <c r="E200" s="169"/>
      <c r="F200" s="169"/>
      <c r="G200" s="169"/>
      <c r="H200" s="169"/>
      <c r="I200" s="169"/>
      <c r="J200" s="169"/>
      <c r="K200" s="169"/>
      <c r="L200" s="169"/>
      <c r="M200" s="169"/>
      <c r="N200" s="169"/>
      <c r="O200" s="169"/>
      <c r="P200" s="169"/>
      <c r="Q200" s="169"/>
      <c r="R200" s="169"/>
      <c r="S200" s="169"/>
      <c r="T200" s="169"/>
      <c r="U200" s="169"/>
      <c r="V200" s="169"/>
      <c r="W200" s="169"/>
      <c r="X200" s="169"/>
      <c r="Y200" s="169"/>
      <c r="Z200" s="169"/>
      <c r="AA200" s="169"/>
      <c r="AB200" s="169"/>
      <c r="AC200" s="169"/>
      <c r="AD200" s="169"/>
      <c r="AE200" s="169"/>
      <c r="AF200" s="169"/>
      <c r="AG200" s="169"/>
      <c r="AH200" s="169"/>
      <c r="AI200" s="169"/>
      <c r="AJ200" s="180"/>
    </row>
    <row r="201" spans="1:36">
      <c r="B201" s="168"/>
    </row>
    <row r="202" spans="1:36" ht="17.25">
      <c r="A202" s="181"/>
      <c r="B202" s="79"/>
      <c r="C202" s="181"/>
      <c r="D202" s="181"/>
      <c r="E202" s="181"/>
      <c r="F202" s="181"/>
      <c r="G202" s="181"/>
      <c r="H202" s="181"/>
      <c r="I202" s="181"/>
      <c r="J202" s="181"/>
      <c r="K202" s="181"/>
      <c r="L202" s="181"/>
      <c r="M202" s="181"/>
      <c r="N202" s="181"/>
      <c r="O202" s="181"/>
      <c r="P202" s="181"/>
      <c r="Q202" s="181"/>
      <c r="R202" s="181"/>
      <c r="S202" s="181"/>
      <c r="T202" s="181"/>
      <c r="U202" s="181"/>
      <c r="V202" s="181"/>
      <c r="W202" s="181"/>
      <c r="X202" s="181"/>
      <c r="Y202" s="181"/>
      <c r="Z202" s="181"/>
      <c r="AA202" s="181"/>
      <c r="AB202" s="181"/>
      <c r="AC202" s="181"/>
      <c r="AD202" s="181"/>
      <c r="AE202" s="182"/>
      <c r="AF202" s="181"/>
      <c r="AG202" s="181"/>
      <c r="AH202" s="181"/>
      <c r="AI202" s="181"/>
      <c r="AJ202" s="181"/>
    </row>
    <row r="203" spans="1:36">
      <c r="A203" s="183"/>
      <c r="B203" s="181" t="s">
        <v>19</v>
      </c>
      <c r="C203" s="183"/>
      <c r="D203" s="183"/>
      <c r="E203" s="183"/>
      <c r="F203" s="183"/>
      <c r="G203" s="183"/>
      <c r="H203" s="183"/>
      <c r="I203" s="183"/>
      <c r="J203" s="183"/>
      <c r="K203" s="183"/>
      <c r="L203" s="183"/>
      <c r="M203" s="183"/>
      <c r="N203" s="183"/>
      <c r="O203" s="183"/>
      <c r="P203" s="183"/>
      <c r="Q203" s="183"/>
      <c r="R203" s="183"/>
      <c r="S203" s="183"/>
      <c r="T203" s="183"/>
      <c r="U203" s="183"/>
      <c r="V203" s="183"/>
      <c r="W203" s="183"/>
      <c r="X203" s="183"/>
      <c r="Y203" s="183"/>
      <c r="Z203" s="183"/>
      <c r="AA203" s="183"/>
      <c r="AB203" s="183"/>
      <c r="AC203" s="183"/>
      <c r="AD203" s="183"/>
      <c r="AE203" s="183"/>
      <c r="AF203" s="183"/>
      <c r="AG203" s="183"/>
      <c r="AH203" s="183"/>
      <c r="AI203" s="183"/>
      <c r="AJ203" s="183"/>
    </row>
    <row r="204" spans="1:36">
      <c r="A204" s="183"/>
      <c r="B204" s="183"/>
      <c r="C204" s="183"/>
      <c r="D204" s="183"/>
      <c r="E204" s="183"/>
      <c r="F204" s="183"/>
      <c r="G204" s="183"/>
      <c r="H204" s="183"/>
      <c r="I204" s="183"/>
      <c r="J204" s="183"/>
      <c r="K204" s="183"/>
      <c r="L204" s="183"/>
      <c r="M204" s="183"/>
      <c r="N204" s="183"/>
      <c r="O204" s="183"/>
      <c r="P204" s="183"/>
      <c r="Q204" s="183"/>
      <c r="R204" s="183"/>
      <c r="S204" s="183"/>
      <c r="T204" s="183"/>
      <c r="U204" s="183"/>
      <c r="V204" s="183"/>
      <c r="W204" s="183"/>
      <c r="X204" s="183"/>
      <c r="Y204" s="183"/>
      <c r="Z204" s="183"/>
      <c r="AA204" s="183"/>
      <c r="AB204" s="183"/>
      <c r="AC204" s="183"/>
      <c r="AD204" s="183"/>
      <c r="AE204" s="183"/>
      <c r="AF204" s="183"/>
      <c r="AG204" s="183"/>
      <c r="AH204" s="183"/>
      <c r="AI204" s="183"/>
      <c r="AJ204" s="183"/>
    </row>
    <row r="205" spans="1:36">
      <c r="A205" s="183"/>
      <c r="B205" s="183"/>
      <c r="C205" s="183"/>
      <c r="D205" s="183"/>
      <c r="E205" s="183"/>
      <c r="F205" s="183"/>
      <c r="G205" s="183"/>
      <c r="H205" s="183"/>
      <c r="I205" s="183"/>
      <c r="J205" s="183"/>
      <c r="K205" s="183"/>
      <c r="L205" s="183"/>
      <c r="M205" s="183"/>
      <c r="N205" s="183"/>
      <c r="O205" s="183"/>
      <c r="P205" s="183"/>
      <c r="Q205" s="183"/>
      <c r="R205" s="183"/>
      <c r="S205" s="183"/>
      <c r="T205" s="183"/>
      <c r="U205" s="183"/>
      <c r="V205" s="183"/>
      <c r="W205" s="183"/>
      <c r="X205" s="183"/>
      <c r="Y205" s="183"/>
      <c r="Z205" s="183"/>
      <c r="AA205" s="183"/>
      <c r="AB205" s="183"/>
      <c r="AC205" s="183"/>
      <c r="AD205" s="183"/>
      <c r="AE205" s="183"/>
      <c r="AF205" s="183"/>
      <c r="AG205" s="183"/>
      <c r="AH205" s="183"/>
      <c r="AI205" s="183"/>
      <c r="AJ205" s="183"/>
    </row>
    <row r="206" spans="1:36">
      <c r="A206" s="183"/>
      <c r="B206" s="183"/>
      <c r="C206" s="183"/>
      <c r="D206" s="183"/>
      <c r="E206" s="183"/>
      <c r="F206" s="183"/>
      <c r="G206" s="183"/>
      <c r="H206" s="183"/>
      <c r="I206" s="183"/>
      <c r="J206" s="183"/>
      <c r="K206" s="183"/>
      <c r="L206" s="183"/>
      <c r="M206" s="183"/>
      <c r="N206" s="183"/>
      <c r="O206" s="183"/>
      <c r="P206" s="183"/>
      <c r="Q206" s="183"/>
      <c r="R206" s="183"/>
      <c r="S206" s="183"/>
      <c r="T206" s="183"/>
      <c r="U206" s="183"/>
      <c r="V206" s="183"/>
      <c r="W206" s="183"/>
      <c r="X206" s="183"/>
      <c r="Y206" s="183"/>
      <c r="Z206" s="183"/>
      <c r="AA206" s="183"/>
      <c r="AB206" s="183"/>
      <c r="AC206" s="183"/>
      <c r="AD206" s="183"/>
      <c r="AE206" s="183"/>
      <c r="AF206" s="183"/>
      <c r="AG206" s="183"/>
      <c r="AH206" s="183"/>
      <c r="AI206" s="183"/>
      <c r="AJ206" s="183"/>
    </row>
    <row r="207" spans="1:36">
      <c r="A207" s="183"/>
      <c r="B207" s="183"/>
      <c r="C207" s="183"/>
      <c r="D207" s="183"/>
      <c r="E207" s="183"/>
      <c r="F207" s="183"/>
      <c r="G207" s="183"/>
      <c r="H207" s="183"/>
      <c r="I207" s="183"/>
      <c r="J207" s="183"/>
      <c r="K207" s="183"/>
      <c r="L207" s="183"/>
      <c r="M207" s="183"/>
      <c r="N207" s="183"/>
      <c r="O207" s="183"/>
      <c r="P207" s="183"/>
      <c r="Q207" s="183"/>
      <c r="R207" s="183"/>
      <c r="S207" s="183"/>
      <c r="T207" s="183"/>
      <c r="U207" s="183"/>
      <c r="V207" s="183"/>
      <c r="W207" s="183"/>
      <c r="X207" s="183"/>
      <c r="Y207" s="183"/>
      <c r="Z207" s="183"/>
      <c r="AA207" s="183"/>
      <c r="AB207" s="183"/>
      <c r="AC207" s="183"/>
      <c r="AD207" s="183"/>
      <c r="AE207" s="183"/>
      <c r="AF207" s="183"/>
      <c r="AG207" s="183"/>
      <c r="AH207" s="183"/>
      <c r="AI207" s="183"/>
      <c r="AJ207" s="183"/>
    </row>
    <row r="208" spans="1:36">
      <c r="A208" s="183"/>
      <c r="B208" s="183"/>
      <c r="C208" s="183"/>
      <c r="D208" s="183"/>
      <c r="E208" s="183"/>
      <c r="F208" s="183"/>
      <c r="G208" s="183"/>
      <c r="H208" s="183"/>
      <c r="I208" s="183"/>
      <c r="J208" s="183"/>
      <c r="K208" s="183"/>
      <c r="L208" s="183"/>
      <c r="M208" s="183"/>
      <c r="N208" s="183"/>
      <c r="O208" s="183"/>
      <c r="P208" s="183"/>
      <c r="Q208" s="183"/>
      <c r="R208" s="183"/>
      <c r="S208" s="183"/>
      <c r="T208" s="183"/>
      <c r="U208" s="183"/>
      <c r="V208" s="183"/>
      <c r="W208" s="183"/>
      <c r="X208" s="183"/>
      <c r="Y208" s="183"/>
      <c r="Z208" s="183"/>
      <c r="AA208" s="183"/>
      <c r="AB208" s="183"/>
      <c r="AC208" s="183"/>
      <c r="AD208" s="183"/>
      <c r="AE208" s="183"/>
      <c r="AF208" s="183"/>
      <c r="AG208" s="183"/>
      <c r="AH208" s="183"/>
      <c r="AI208" s="183"/>
      <c r="AJ208" s="183"/>
    </row>
    <row r="209" spans="1:36">
      <c r="A209" s="183"/>
      <c r="B209" s="183"/>
      <c r="C209" s="183"/>
      <c r="D209" s="183"/>
      <c r="E209" s="183"/>
      <c r="F209" s="183"/>
      <c r="G209" s="183"/>
      <c r="H209" s="183"/>
      <c r="I209" s="183"/>
      <c r="J209" s="183"/>
      <c r="K209" s="183"/>
      <c r="L209" s="183"/>
      <c r="M209" s="183"/>
      <c r="N209" s="183"/>
      <c r="O209" s="183"/>
      <c r="P209" s="183"/>
      <c r="Q209" s="183"/>
      <c r="R209" s="183"/>
      <c r="S209" s="183"/>
      <c r="T209" s="183"/>
      <c r="U209" s="183"/>
      <c r="V209" s="183"/>
      <c r="W209" s="183"/>
      <c r="X209" s="183"/>
      <c r="Y209" s="183"/>
      <c r="Z209" s="183"/>
      <c r="AA209" s="183"/>
      <c r="AB209" s="183"/>
      <c r="AC209" s="183"/>
      <c r="AD209" s="183"/>
      <c r="AE209" s="183"/>
      <c r="AF209" s="183"/>
      <c r="AG209" s="183"/>
      <c r="AH209" s="183"/>
      <c r="AI209" s="183"/>
      <c r="AJ209" s="183"/>
    </row>
    <row r="210" spans="1:36">
      <c r="A210" s="183"/>
      <c r="B210" s="183"/>
      <c r="C210" s="183"/>
      <c r="D210" s="183"/>
      <c r="E210" s="183"/>
      <c r="F210" s="183"/>
      <c r="G210" s="183"/>
      <c r="H210" s="183"/>
      <c r="I210" s="183"/>
      <c r="J210" s="183"/>
      <c r="K210" s="183"/>
      <c r="L210" s="183"/>
      <c r="M210" s="183"/>
      <c r="N210" s="183"/>
      <c r="O210" s="183"/>
      <c r="P210" s="183"/>
      <c r="Q210" s="183"/>
      <c r="R210" s="183"/>
      <c r="S210" s="183"/>
      <c r="T210" s="183"/>
      <c r="U210" s="183"/>
      <c r="V210" s="183"/>
      <c r="W210" s="183"/>
      <c r="X210" s="183"/>
      <c r="Y210" s="183"/>
      <c r="Z210" s="183"/>
      <c r="AA210" s="183"/>
      <c r="AB210" s="183"/>
      <c r="AC210" s="183"/>
      <c r="AD210" s="183"/>
      <c r="AE210" s="183"/>
      <c r="AF210" s="183"/>
      <c r="AG210" s="183"/>
      <c r="AH210" s="183"/>
      <c r="AI210" s="183"/>
      <c r="AJ210" s="183"/>
    </row>
    <row r="211" spans="1:36">
      <c r="A211" s="183"/>
      <c r="B211" s="183"/>
      <c r="C211" s="183"/>
      <c r="D211" s="183"/>
      <c r="E211" s="183"/>
      <c r="F211" s="183"/>
      <c r="G211" s="183"/>
      <c r="H211" s="183"/>
      <c r="I211" s="183"/>
      <c r="J211" s="183"/>
      <c r="K211" s="183"/>
      <c r="L211" s="183"/>
      <c r="M211" s="183"/>
      <c r="N211" s="183"/>
      <c r="O211" s="183"/>
      <c r="P211" s="183"/>
      <c r="Q211" s="183"/>
      <c r="R211" s="183"/>
      <c r="S211" s="183"/>
      <c r="T211" s="183"/>
      <c r="U211" s="183"/>
      <c r="V211" s="183"/>
      <c r="W211" s="183"/>
      <c r="X211" s="183"/>
      <c r="Y211" s="183"/>
      <c r="Z211" s="183"/>
      <c r="AA211" s="183"/>
      <c r="AB211" s="183"/>
      <c r="AC211" s="183"/>
      <c r="AD211" s="183"/>
      <c r="AE211" s="183"/>
      <c r="AF211" s="183"/>
      <c r="AG211" s="183"/>
      <c r="AH211" s="183"/>
      <c r="AI211" s="183"/>
      <c r="AJ211" s="183"/>
    </row>
    <row r="212" spans="1:36">
      <c r="A212" s="183"/>
      <c r="B212" s="183"/>
      <c r="C212" s="183"/>
      <c r="D212" s="183"/>
      <c r="E212" s="183"/>
      <c r="F212" s="183"/>
      <c r="G212" s="183"/>
      <c r="H212" s="183"/>
      <c r="I212" s="183"/>
      <c r="J212" s="183"/>
      <c r="K212" s="183"/>
      <c r="L212" s="183"/>
      <c r="M212" s="183"/>
      <c r="N212" s="183"/>
      <c r="O212" s="183"/>
      <c r="P212" s="183"/>
      <c r="Q212" s="183"/>
      <c r="R212" s="183"/>
      <c r="S212" s="183"/>
      <c r="T212" s="183"/>
      <c r="U212" s="183"/>
      <c r="V212" s="183"/>
      <c r="W212" s="183"/>
      <c r="X212" s="183"/>
      <c r="Y212" s="183"/>
      <c r="Z212" s="183"/>
      <c r="AA212" s="183"/>
      <c r="AB212" s="183"/>
      <c r="AC212" s="183"/>
      <c r="AD212" s="183"/>
      <c r="AE212" s="183"/>
      <c r="AF212" s="183"/>
      <c r="AG212" s="183"/>
      <c r="AH212" s="183"/>
      <c r="AI212" s="183"/>
      <c r="AJ212" s="183"/>
    </row>
    <row r="213" spans="1:36">
      <c r="A213" s="183"/>
      <c r="B213" s="183"/>
      <c r="C213" s="183"/>
      <c r="D213" s="183"/>
      <c r="E213" s="183"/>
      <c r="F213" s="183"/>
      <c r="G213" s="183"/>
      <c r="H213" s="183"/>
      <c r="I213" s="183"/>
      <c r="J213" s="183"/>
      <c r="K213" s="183"/>
      <c r="L213" s="183"/>
      <c r="M213" s="183"/>
      <c r="N213" s="183"/>
      <c r="O213" s="183"/>
      <c r="P213" s="183"/>
      <c r="Q213" s="183"/>
      <c r="R213" s="183"/>
      <c r="S213" s="183"/>
      <c r="T213" s="183"/>
      <c r="U213" s="183"/>
      <c r="V213" s="183"/>
      <c r="W213" s="183"/>
      <c r="X213" s="183"/>
      <c r="Y213" s="183"/>
      <c r="Z213" s="183"/>
      <c r="AA213" s="183"/>
      <c r="AB213" s="183"/>
      <c r="AC213" s="183"/>
      <c r="AD213" s="183"/>
      <c r="AE213" s="183"/>
      <c r="AF213" s="183"/>
      <c r="AG213" s="183"/>
      <c r="AH213" s="183"/>
      <c r="AI213" s="183"/>
      <c r="AJ213" s="183"/>
    </row>
    <row r="214" spans="1:36">
      <c r="A214" s="183"/>
      <c r="B214" s="183"/>
      <c r="C214" s="183"/>
      <c r="D214" s="183"/>
      <c r="E214" s="183"/>
      <c r="F214" s="183"/>
      <c r="G214" s="183"/>
      <c r="H214" s="183"/>
      <c r="I214" s="183"/>
      <c r="J214" s="183"/>
      <c r="K214" s="183"/>
      <c r="L214" s="183"/>
      <c r="M214" s="183"/>
      <c r="N214" s="183"/>
      <c r="O214" s="183"/>
      <c r="P214" s="183"/>
      <c r="Q214" s="183"/>
      <c r="R214" s="183"/>
      <c r="S214" s="183"/>
      <c r="T214" s="183"/>
      <c r="U214" s="183"/>
      <c r="V214" s="183"/>
      <c r="W214" s="183"/>
      <c r="X214" s="183"/>
      <c r="Y214" s="183"/>
      <c r="Z214" s="183"/>
      <c r="AA214" s="183"/>
      <c r="AB214" s="183"/>
      <c r="AC214" s="183"/>
      <c r="AD214" s="183"/>
      <c r="AE214" s="183"/>
      <c r="AF214" s="183"/>
      <c r="AG214" s="183"/>
      <c r="AH214" s="183"/>
      <c r="AI214" s="183"/>
      <c r="AJ214" s="183"/>
    </row>
    <row r="215" spans="1:36">
      <c r="A215" s="183"/>
      <c r="B215" s="183"/>
      <c r="C215" s="183"/>
      <c r="D215" s="183"/>
      <c r="E215" s="183"/>
      <c r="F215" s="183"/>
      <c r="G215" s="183"/>
      <c r="H215" s="183"/>
      <c r="I215" s="183"/>
      <c r="J215" s="183"/>
      <c r="K215" s="183"/>
      <c r="L215" s="183"/>
      <c r="M215" s="183"/>
      <c r="N215" s="183"/>
      <c r="O215" s="183"/>
      <c r="P215" s="183"/>
      <c r="Q215" s="183"/>
      <c r="R215" s="183"/>
      <c r="S215" s="183"/>
      <c r="T215" s="183"/>
      <c r="U215" s="183"/>
      <c r="V215" s="183"/>
      <c r="W215" s="183"/>
      <c r="X215" s="183"/>
      <c r="Y215" s="183"/>
      <c r="Z215" s="183"/>
      <c r="AA215" s="183"/>
      <c r="AB215" s="183"/>
      <c r="AC215" s="183"/>
      <c r="AD215" s="183"/>
      <c r="AE215" s="183"/>
      <c r="AF215" s="183"/>
      <c r="AG215" s="183"/>
      <c r="AH215" s="183"/>
      <c r="AI215" s="183"/>
      <c r="AJ215" s="183"/>
    </row>
    <row r="216" spans="1:36">
      <c r="A216" s="183"/>
      <c r="B216" s="183"/>
      <c r="C216" s="183"/>
      <c r="D216" s="183"/>
      <c r="E216" s="183"/>
      <c r="F216" s="183"/>
      <c r="G216" s="183"/>
      <c r="H216" s="183"/>
      <c r="I216" s="183"/>
      <c r="J216" s="183"/>
      <c r="K216" s="183"/>
      <c r="L216" s="183"/>
      <c r="M216" s="183"/>
      <c r="N216" s="183"/>
      <c r="O216" s="183"/>
      <c r="P216" s="183"/>
      <c r="Q216" s="183"/>
      <c r="R216" s="183"/>
      <c r="S216" s="183"/>
      <c r="T216" s="183"/>
      <c r="U216" s="183"/>
      <c r="V216" s="183"/>
      <c r="W216" s="183"/>
      <c r="X216" s="183"/>
      <c r="Y216" s="183"/>
      <c r="Z216" s="183"/>
      <c r="AA216" s="183"/>
      <c r="AB216" s="183"/>
      <c r="AC216" s="183"/>
      <c r="AD216" s="183"/>
      <c r="AE216" s="183"/>
      <c r="AF216" s="183"/>
      <c r="AG216" s="183"/>
      <c r="AH216" s="183"/>
      <c r="AI216" s="183"/>
      <c r="AJ216" s="183"/>
    </row>
    <row r="217" spans="1:36">
      <c r="A217" s="183"/>
      <c r="B217" s="183"/>
      <c r="C217" s="183"/>
      <c r="D217" s="183"/>
      <c r="E217" s="183"/>
      <c r="F217" s="183"/>
      <c r="G217" s="183"/>
      <c r="H217" s="183"/>
      <c r="I217" s="183"/>
      <c r="J217" s="183"/>
      <c r="K217" s="183"/>
      <c r="L217" s="183"/>
      <c r="M217" s="183"/>
      <c r="N217" s="183"/>
      <c r="O217" s="183"/>
      <c r="P217" s="183"/>
      <c r="Q217" s="183"/>
      <c r="R217" s="183"/>
      <c r="S217" s="183"/>
      <c r="T217" s="183"/>
      <c r="U217" s="183"/>
      <c r="V217" s="183"/>
      <c r="W217" s="183"/>
      <c r="X217" s="183"/>
      <c r="Y217" s="183"/>
      <c r="Z217" s="183"/>
      <c r="AA217" s="183"/>
      <c r="AB217" s="183"/>
      <c r="AC217" s="183"/>
      <c r="AD217" s="183"/>
      <c r="AE217" s="183"/>
      <c r="AF217" s="183"/>
      <c r="AG217" s="183"/>
      <c r="AH217" s="183"/>
      <c r="AI217" s="183"/>
      <c r="AJ217" s="183"/>
    </row>
    <row r="218" spans="1:36">
      <c r="A218" s="183"/>
      <c r="B218" s="183"/>
      <c r="C218" s="183"/>
      <c r="D218" s="183"/>
      <c r="E218" s="183"/>
      <c r="F218" s="183"/>
      <c r="G218" s="183"/>
      <c r="H218" s="183"/>
      <c r="I218" s="183"/>
      <c r="J218" s="183"/>
      <c r="K218" s="183"/>
      <c r="L218" s="183"/>
      <c r="M218" s="183"/>
      <c r="N218" s="183"/>
      <c r="O218" s="183"/>
      <c r="P218" s="183"/>
      <c r="Q218" s="183"/>
      <c r="R218" s="183"/>
      <c r="S218" s="183"/>
      <c r="T218" s="183"/>
      <c r="U218" s="183"/>
      <c r="V218" s="183"/>
      <c r="W218" s="183"/>
      <c r="X218" s="183"/>
      <c r="Y218" s="183"/>
      <c r="Z218" s="183"/>
      <c r="AA218" s="183"/>
      <c r="AB218" s="183"/>
      <c r="AC218" s="183"/>
      <c r="AD218" s="183"/>
      <c r="AE218" s="183"/>
      <c r="AF218" s="183"/>
      <c r="AG218" s="183"/>
      <c r="AH218" s="183"/>
      <c r="AI218" s="183"/>
      <c r="AJ218" s="183"/>
    </row>
    <row r="219" spans="1:36">
      <c r="A219" s="183"/>
      <c r="B219" s="183"/>
      <c r="C219" s="183"/>
      <c r="D219" s="183"/>
      <c r="E219" s="183"/>
      <c r="F219" s="183"/>
      <c r="G219" s="183"/>
      <c r="H219" s="183"/>
      <c r="I219" s="183"/>
      <c r="J219" s="183"/>
      <c r="K219" s="183"/>
      <c r="L219" s="183"/>
      <c r="M219" s="183"/>
      <c r="N219" s="183"/>
      <c r="O219" s="183"/>
      <c r="P219" s="183"/>
      <c r="Q219" s="183"/>
      <c r="R219" s="183"/>
      <c r="S219" s="183"/>
      <c r="T219" s="183"/>
      <c r="U219" s="183"/>
      <c r="V219" s="183"/>
      <c r="W219" s="183"/>
      <c r="X219" s="183"/>
      <c r="Y219" s="183"/>
      <c r="Z219" s="183"/>
      <c r="AA219" s="183"/>
      <c r="AB219" s="183"/>
      <c r="AC219" s="183"/>
      <c r="AD219" s="183"/>
      <c r="AE219" s="183"/>
      <c r="AF219" s="183"/>
      <c r="AG219" s="183"/>
      <c r="AH219" s="183"/>
      <c r="AI219" s="183"/>
      <c r="AJ219" s="183"/>
    </row>
    <row r="220" spans="1:36">
      <c r="A220" s="183"/>
      <c r="B220" s="183"/>
      <c r="C220" s="183"/>
      <c r="D220" s="183"/>
      <c r="E220" s="183"/>
      <c r="F220" s="183"/>
      <c r="G220" s="183"/>
      <c r="H220" s="183"/>
      <c r="I220" s="183"/>
      <c r="J220" s="183"/>
      <c r="K220" s="183"/>
      <c r="L220" s="183"/>
      <c r="M220" s="183"/>
      <c r="N220" s="183"/>
      <c r="O220" s="183"/>
      <c r="P220" s="183"/>
      <c r="Q220" s="183"/>
      <c r="R220" s="183"/>
      <c r="S220" s="183"/>
      <c r="T220" s="183"/>
      <c r="U220" s="183"/>
      <c r="V220" s="183"/>
      <c r="W220" s="183"/>
      <c r="X220" s="183"/>
      <c r="Y220" s="183"/>
      <c r="Z220" s="183"/>
      <c r="AA220" s="183"/>
      <c r="AB220" s="183"/>
      <c r="AC220" s="183"/>
      <c r="AD220" s="183"/>
      <c r="AE220" s="183"/>
      <c r="AF220" s="183"/>
      <c r="AG220" s="183"/>
      <c r="AH220" s="183"/>
      <c r="AI220" s="183"/>
      <c r="AJ220" s="183"/>
    </row>
    <row r="221" spans="1:36">
      <c r="A221" s="183"/>
      <c r="B221" s="183"/>
      <c r="C221" s="183"/>
      <c r="D221" s="183"/>
      <c r="E221" s="183"/>
      <c r="F221" s="183"/>
      <c r="G221" s="183"/>
      <c r="H221" s="183"/>
      <c r="I221" s="183"/>
      <c r="J221" s="183"/>
      <c r="K221" s="183"/>
      <c r="L221" s="183"/>
      <c r="M221" s="183"/>
      <c r="N221" s="183"/>
      <c r="O221" s="183"/>
      <c r="P221" s="183"/>
      <c r="Q221" s="183"/>
      <c r="R221" s="183"/>
      <c r="S221" s="183"/>
      <c r="T221" s="183"/>
      <c r="U221" s="183"/>
      <c r="V221" s="183"/>
      <c r="W221" s="183"/>
      <c r="X221" s="183"/>
      <c r="Y221" s="183"/>
      <c r="Z221" s="183"/>
      <c r="AA221" s="183"/>
      <c r="AB221" s="183"/>
      <c r="AC221" s="183"/>
      <c r="AD221" s="183"/>
      <c r="AE221" s="183"/>
      <c r="AF221" s="183"/>
      <c r="AG221" s="183"/>
      <c r="AH221" s="183"/>
      <c r="AI221" s="183"/>
      <c r="AJ221" s="183"/>
    </row>
    <row r="222" spans="1:36">
      <c r="A222" s="183"/>
      <c r="B222" s="183"/>
      <c r="C222" s="183"/>
      <c r="D222" s="183"/>
      <c r="E222" s="183"/>
      <c r="F222" s="183"/>
      <c r="G222" s="183"/>
      <c r="H222" s="183"/>
      <c r="I222" s="183"/>
      <c r="J222" s="183"/>
      <c r="K222" s="183"/>
      <c r="L222" s="183"/>
      <c r="M222" s="183"/>
      <c r="N222" s="183"/>
      <c r="O222" s="183"/>
      <c r="P222" s="183"/>
      <c r="Q222" s="183"/>
      <c r="R222" s="183"/>
      <c r="S222" s="183"/>
      <c r="T222" s="183"/>
      <c r="U222" s="183"/>
      <c r="V222" s="183"/>
      <c r="W222" s="183"/>
      <c r="X222" s="183"/>
      <c r="Y222" s="183"/>
      <c r="Z222" s="183"/>
      <c r="AA222" s="183"/>
      <c r="AB222" s="183"/>
      <c r="AC222" s="183"/>
      <c r="AD222" s="183"/>
      <c r="AE222" s="183"/>
      <c r="AF222" s="183"/>
      <c r="AG222" s="183"/>
      <c r="AH222" s="183"/>
      <c r="AI222" s="183"/>
      <c r="AJ222" s="183"/>
    </row>
    <row r="223" spans="1:36">
      <c r="A223" s="183"/>
      <c r="B223" s="183"/>
      <c r="C223" s="183"/>
      <c r="D223" s="183"/>
      <c r="E223" s="183"/>
      <c r="F223" s="183"/>
      <c r="G223" s="183"/>
      <c r="H223" s="183"/>
      <c r="I223" s="183"/>
      <c r="J223" s="183"/>
      <c r="K223" s="183"/>
      <c r="L223" s="183"/>
      <c r="M223" s="183"/>
      <c r="N223" s="183"/>
      <c r="O223" s="183"/>
      <c r="P223" s="183"/>
      <c r="Q223" s="183"/>
      <c r="R223" s="183"/>
      <c r="S223" s="183"/>
      <c r="T223" s="183"/>
      <c r="U223" s="183"/>
      <c r="V223" s="183"/>
      <c r="W223" s="183"/>
      <c r="X223" s="183"/>
      <c r="Y223" s="183"/>
      <c r="Z223" s="183"/>
      <c r="AA223" s="183"/>
      <c r="AB223" s="183"/>
      <c r="AC223" s="183"/>
      <c r="AD223" s="183"/>
      <c r="AE223" s="183"/>
      <c r="AF223" s="183"/>
      <c r="AG223" s="183"/>
      <c r="AH223" s="183"/>
      <c r="AI223" s="183"/>
      <c r="AJ223" s="183"/>
    </row>
    <row r="224" spans="1:36">
      <c r="A224" s="183"/>
      <c r="B224" s="183"/>
      <c r="C224" s="183"/>
      <c r="D224" s="183"/>
      <c r="E224" s="183"/>
      <c r="F224" s="183"/>
      <c r="G224" s="183"/>
      <c r="H224" s="183"/>
      <c r="I224" s="183"/>
      <c r="J224" s="183"/>
      <c r="K224" s="183"/>
      <c r="L224" s="183"/>
      <c r="M224" s="183"/>
      <c r="N224" s="183"/>
      <c r="O224" s="183"/>
      <c r="P224" s="183"/>
      <c r="Q224" s="183"/>
      <c r="R224" s="183"/>
      <c r="S224" s="183"/>
      <c r="T224" s="183"/>
      <c r="U224" s="183"/>
      <c r="V224" s="183"/>
      <c r="W224" s="183"/>
      <c r="X224" s="183"/>
      <c r="Y224" s="183"/>
      <c r="Z224" s="183"/>
      <c r="AA224" s="183"/>
      <c r="AB224" s="183"/>
      <c r="AC224" s="183"/>
      <c r="AD224" s="183"/>
      <c r="AE224" s="183"/>
      <c r="AF224" s="183"/>
      <c r="AG224" s="183"/>
      <c r="AH224" s="183"/>
      <c r="AI224" s="183"/>
      <c r="AJ224" s="183"/>
    </row>
    <row r="225" spans="1:36">
      <c r="A225" s="183"/>
      <c r="B225" s="183"/>
      <c r="C225" s="183"/>
      <c r="D225" s="183"/>
      <c r="E225" s="183"/>
      <c r="F225" s="183"/>
      <c r="G225" s="183"/>
      <c r="H225" s="183"/>
      <c r="I225" s="183"/>
      <c r="J225" s="183"/>
      <c r="K225" s="183"/>
      <c r="L225" s="183"/>
      <c r="M225" s="183"/>
      <c r="N225" s="183"/>
      <c r="O225" s="183"/>
      <c r="P225" s="183"/>
      <c r="Q225" s="183"/>
      <c r="R225" s="183"/>
      <c r="S225" s="183"/>
      <c r="T225" s="183"/>
      <c r="U225" s="183"/>
      <c r="V225" s="183"/>
      <c r="W225" s="183"/>
      <c r="X225" s="183"/>
      <c r="Y225" s="183"/>
      <c r="Z225" s="183"/>
      <c r="AA225" s="183"/>
      <c r="AB225" s="183"/>
      <c r="AC225" s="183"/>
      <c r="AD225" s="183"/>
      <c r="AE225" s="183"/>
      <c r="AF225" s="183"/>
      <c r="AG225" s="183"/>
      <c r="AH225" s="183"/>
      <c r="AI225" s="183"/>
      <c r="AJ225" s="183"/>
    </row>
    <row r="226" spans="1:36">
      <c r="A226" s="183"/>
      <c r="B226" s="183"/>
      <c r="C226" s="183"/>
      <c r="D226" s="183"/>
      <c r="E226" s="183"/>
      <c r="F226" s="183"/>
      <c r="G226" s="183"/>
      <c r="H226" s="183"/>
      <c r="I226" s="183"/>
      <c r="J226" s="183"/>
      <c r="K226" s="183"/>
      <c r="L226" s="183"/>
      <c r="M226" s="183"/>
      <c r="N226" s="183"/>
      <c r="O226" s="183"/>
      <c r="P226" s="183"/>
      <c r="Q226" s="183"/>
      <c r="R226" s="183"/>
      <c r="S226" s="183"/>
      <c r="T226" s="183"/>
      <c r="U226" s="183"/>
      <c r="V226" s="183"/>
      <c r="W226" s="183"/>
      <c r="X226" s="183"/>
      <c r="Y226" s="183"/>
      <c r="Z226" s="183"/>
      <c r="AA226" s="183"/>
      <c r="AB226" s="183"/>
      <c r="AC226" s="183"/>
      <c r="AD226" s="183"/>
      <c r="AE226" s="183"/>
      <c r="AF226" s="183"/>
      <c r="AG226" s="183"/>
      <c r="AH226" s="183"/>
      <c r="AI226" s="183"/>
      <c r="AJ226" s="183"/>
    </row>
    <row r="227" spans="1:36">
      <c r="A227" s="183"/>
      <c r="B227" s="183"/>
      <c r="C227" s="183"/>
      <c r="D227" s="183"/>
      <c r="E227" s="183"/>
      <c r="F227" s="183"/>
      <c r="G227" s="183"/>
      <c r="H227" s="183"/>
      <c r="I227" s="183"/>
      <c r="J227" s="183"/>
      <c r="K227" s="183"/>
      <c r="L227" s="183"/>
      <c r="M227" s="183"/>
      <c r="N227" s="183"/>
      <c r="O227" s="183"/>
      <c r="P227" s="183"/>
      <c r="Q227" s="183"/>
      <c r="R227" s="183"/>
      <c r="S227" s="183"/>
      <c r="T227" s="183"/>
      <c r="U227" s="183"/>
      <c r="V227" s="183"/>
      <c r="W227" s="183"/>
      <c r="X227" s="183"/>
      <c r="Y227" s="183"/>
      <c r="Z227" s="183"/>
      <c r="AA227" s="183"/>
      <c r="AB227" s="183"/>
      <c r="AC227" s="183"/>
      <c r="AD227" s="183"/>
      <c r="AE227" s="183"/>
      <c r="AF227" s="183"/>
      <c r="AG227" s="183"/>
      <c r="AH227" s="183"/>
      <c r="AI227" s="183"/>
      <c r="AJ227" s="183"/>
    </row>
    <row r="228" spans="1:36">
      <c r="A228" s="183"/>
      <c r="B228" s="183"/>
      <c r="C228" s="183"/>
      <c r="D228" s="183"/>
      <c r="E228" s="183"/>
      <c r="F228" s="183"/>
      <c r="G228" s="183"/>
      <c r="H228" s="183"/>
      <c r="I228" s="183"/>
      <c r="J228" s="183"/>
      <c r="K228" s="183"/>
      <c r="L228" s="183"/>
      <c r="M228" s="183"/>
      <c r="N228" s="183"/>
      <c r="O228" s="183"/>
      <c r="P228" s="183"/>
      <c r="Q228" s="183"/>
      <c r="R228" s="183"/>
      <c r="S228" s="183"/>
      <c r="T228" s="183"/>
      <c r="U228" s="183"/>
      <c r="V228" s="183"/>
      <c r="W228" s="183"/>
      <c r="X228" s="183"/>
      <c r="Y228" s="183"/>
      <c r="Z228" s="183"/>
      <c r="AA228" s="183"/>
      <c r="AB228" s="183"/>
      <c r="AC228" s="183"/>
      <c r="AD228" s="183"/>
      <c r="AE228" s="183"/>
      <c r="AF228" s="183"/>
      <c r="AG228" s="183"/>
      <c r="AH228" s="183"/>
      <c r="AI228" s="183"/>
      <c r="AJ228" s="183"/>
    </row>
    <row r="229" spans="1:36">
      <c r="A229" s="183"/>
      <c r="B229" s="183"/>
      <c r="C229" s="183"/>
      <c r="D229" s="183"/>
      <c r="E229" s="183"/>
      <c r="F229" s="183"/>
      <c r="G229" s="183"/>
      <c r="H229" s="183"/>
      <c r="I229" s="183"/>
      <c r="J229" s="183"/>
      <c r="K229" s="183"/>
      <c r="L229" s="183"/>
      <c r="M229" s="183"/>
      <c r="N229" s="183"/>
      <c r="O229" s="183"/>
      <c r="P229" s="183"/>
      <c r="Q229" s="183"/>
      <c r="R229" s="183"/>
      <c r="S229" s="183"/>
      <c r="T229" s="183"/>
      <c r="U229" s="183"/>
      <c r="V229" s="183"/>
      <c r="W229" s="183"/>
      <c r="X229" s="183"/>
      <c r="Y229" s="183"/>
      <c r="Z229" s="183"/>
      <c r="AA229" s="183"/>
      <c r="AB229" s="183"/>
      <c r="AC229" s="183"/>
      <c r="AD229" s="183"/>
      <c r="AE229" s="183"/>
      <c r="AF229" s="183"/>
      <c r="AG229" s="183"/>
      <c r="AH229" s="183"/>
      <c r="AI229" s="183"/>
      <c r="AJ229" s="183"/>
    </row>
    <row r="230" spans="1:36">
      <c r="A230" s="183"/>
      <c r="B230" s="183"/>
      <c r="C230" s="183"/>
      <c r="D230" s="183"/>
      <c r="E230" s="183"/>
      <c r="F230" s="183"/>
      <c r="G230" s="183"/>
      <c r="H230" s="183"/>
      <c r="I230" s="183"/>
      <c r="J230" s="183"/>
      <c r="K230" s="183"/>
      <c r="L230" s="183"/>
      <c r="M230" s="183"/>
      <c r="N230" s="183"/>
      <c r="O230" s="183"/>
      <c r="P230" s="183"/>
      <c r="Q230" s="183"/>
      <c r="R230" s="183"/>
      <c r="S230" s="183"/>
      <c r="T230" s="183"/>
      <c r="U230" s="183"/>
      <c r="V230" s="183"/>
      <c r="W230" s="183"/>
      <c r="X230" s="183"/>
      <c r="Y230" s="183"/>
      <c r="Z230" s="183"/>
      <c r="AA230" s="183"/>
      <c r="AB230" s="183"/>
      <c r="AC230" s="183"/>
      <c r="AD230" s="183"/>
      <c r="AE230" s="183"/>
      <c r="AF230" s="183"/>
      <c r="AG230" s="183"/>
      <c r="AH230" s="183"/>
      <c r="AI230" s="183"/>
      <c r="AJ230" s="183"/>
    </row>
    <row r="231" spans="1:36">
      <c r="A231" s="183"/>
      <c r="B231" s="183"/>
      <c r="C231" s="183"/>
      <c r="D231" s="183"/>
      <c r="E231" s="183"/>
      <c r="F231" s="183"/>
      <c r="G231" s="183"/>
      <c r="H231" s="183"/>
      <c r="I231" s="183"/>
      <c r="J231" s="183"/>
      <c r="K231" s="183"/>
      <c r="L231" s="183"/>
      <c r="M231" s="183"/>
      <c r="N231" s="183"/>
      <c r="O231" s="183"/>
      <c r="P231" s="183"/>
      <c r="Q231" s="183"/>
      <c r="R231" s="183"/>
      <c r="S231" s="183"/>
      <c r="T231" s="183"/>
      <c r="U231" s="183"/>
      <c r="V231" s="183"/>
      <c r="W231" s="183"/>
      <c r="X231" s="183"/>
      <c r="Y231" s="183"/>
      <c r="Z231" s="183"/>
      <c r="AA231" s="183"/>
      <c r="AB231" s="183"/>
      <c r="AC231" s="183"/>
      <c r="AD231" s="183"/>
      <c r="AE231" s="183"/>
      <c r="AF231" s="183"/>
      <c r="AG231" s="183"/>
      <c r="AH231" s="183"/>
      <c r="AI231" s="183"/>
      <c r="AJ231" s="183"/>
    </row>
    <row r="232" spans="1:36">
      <c r="A232" s="183"/>
      <c r="B232" s="183"/>
      <c r="C232" s="183"/>
      <c r="D232" s="183"/>
      <c r="E232" s="183"/>
      <c r="F232" s="183"/>
      <c r="G232" s="183"/>
      <c r="H232" s="183"/>
      <c r="I232" s="183"/>
      <c r="J232" s="183"/>
      <c r="K232" s="183"/>
      <c r="L232" s="183"/>
      <c r="M232" s="183"/>
      <c r="N232" s="183"/>
      <c r="O232" s="183"/>
      <c r="P232" s="183"/>
      <c r="Q232" s="183"/>
      <c r="R232" s="183"/>
      <c r="S232" s="183"/>
      <c r="T232" s="183"/>
      <c r="U232" s="183"/>
      <c r="V232" s="183"/>
      <c r="W232" s="183"/>
      <c r="X232" s="183"/>
      <c r="Y232" s="183"/>
      <c r="Z232" s="183"/>
      <c r="AA232" s="183"/>
      <c r="AB232" s="183"/>
      <c r="AC232" s="183"/>
      <c r="AD232" s="183"/>
      <c r="AE232" s="183"/>
      <c r="AF232" s="183"/>
      <c r="AG232" s="183"/>
      <c r="AH232" s="183"/>
      <c r="AI232" s="183"/>
      <c r="AJ232" s="183"/>
    </row>
    <row r="233" spans="1:36">
      <c r="A233" s="183"/>
      <c r="B233" s="183"/>
      <c r="C233" s="183"/>
      <c r="D233" s="183"/>
      <c r="E233" s="183"/>
      <c r="F233" s="183"/>
      <c r="G233" s="183"/>
      <c r="H233" s="183"/>
      <c r="I233" s="183"/>
      <c r="J233" s="183"/>
      <c r="K233" s="183"/>
      <c r="L233" s="183"/>
      <c r="M233" s="183"/>
      <c r="N233" s="183"/>
      <c r="O233" s="183"/>
      <c r="P233" s="183"/>
      <c r="Q233" s="183"/>
      <c r="R233" s="183"/>
      <c r="S233" s="183"/>
      <c r="T233" s="183"/>
      <c r="U233" s="183"/>
      <c r="V233" s="183"/>
      <c r="W233" s="183"/>
      <c r="X233" s="183"/>
      <c r="Y233" s="183"/>
      <c r="Z233" s="183"/>
      <c r="AA233" s="183"/>
      <c r="AB233" s="183"/>
      <c r="AC233" s="183"/>
      <c r="AD233" s="183"/>
      <c r="AE233" s="183"/>
      <c r="AF233" s="183"/>
      <c r="AG233" s="183"/>
      <c r="AH233" s="183"/>
      <c r="AI233" s="183"/>
      <c r="AJ233" s="183"/>
    </row>
    <row r="234" spans="1:36">
      <c r="A234" s="183"/>
      <c r="B234" s="183"/>
      <c r="C234" s="183"/>
      <c r="D234" s="183"/>
      <c r="E234" s="183"/>
      <c r="F234" s="183"/>
      <c r="G234" s="183"/>
      <c r="H234" s="183"/>
      <c r="I234" s="183"/>
      <c r="J234" s="183"/>
      <c r="K234" s="183"/>
      <c r="L234" s="183"/>
      <c r="M234" s="183"/>
      <c r="N234" s="183"/>
      <c r="O234" s="183"/>
      <c r="P234" s="183"/>
      <c r="Q234" s="183"/>
      <c r="R234" s="183"/>
      <c r="S234" s="183"/>
      <c r="T234" s="183"/>
      <c r="U234" s="183"/>
      <c r="V234" s="183"/>
      <c r="W234" s="183"/>
      <c r="X234" s="183"/>
      <c r="Y234" s="183"/>
      <c r="Z234" s="183"/>
      <c r="AA234" s="183"/>
      <c r="AB234" s="183"/>
      <c r="AC234" s="183"/>
      <c r="AD234" s="183"/>
      <c r="AE234" s="183"/>
      <c r="AF234" s="183"/>
      <c r="AG234" s="183"/>
      <c r="AH234" s="183"/>
      <c r="AI234" s="183"/>
      <c r="AJ234" s="183"/>
    </row>
    <row r="235" spans="1:36">
      <c r="A235" s="183"/>
      <c r="B235" s="183"/>
      <c r="C235" s="183"/>
      <c r="D235" s="183"/>
      <c r="E235" s="183"/>
      <c r="F235" s="183"/>
      <c r="G235" s="183"/>
      <c r="H235" s="183"/>
      <c r="I235" s="183"/>
      <c r="J235" s="183"/>
      <c r="K235" s="183"/>
      <c r="L235" s="183"/>
      <c r="M235" s="183"/>
      <c r="N235" s="183"/>
      <c r="O235" s="183"/>
      <c r="P235" s="183"/>
      <c r="Q235" s="183"/>
      <c r="R235" s="183"/>
      <c r="S235" s="183"/>
      <c r="T235" s="183"/>
      <c r="U235" s="183"/>
      <c r="V235" s="183"/>
      <c r="W235" s="183"/>
      <c r="X235" s="183"/>
      <c r="Y235" s="183"/>
      <c r="Z235" s="183"/>
      <c r="AA235" s="183"/>
      <c r="AB235" s="183"/>
      <c r="AC235" s="183"/>
      <c r="AD235" s="183"/>
      <c r="AE235" s="183"/>
      <c r="AF235" s="183"/>
      <c r="AG235" s="183"/>
      <c r="AH235" s="183"/>
      <c r="AI235" s="183"/>
      <c r="AJ235" s="183"/>
    </row>
    <row r="236" spans="1:36">
      <c r="A236" s="183"/>
      <c r="B236" s="183"/>
      <c r="C236" s="183"/>
      <c r="D236" s="183"/>
      <c r="E236" s="183"/>
      <c r="F236" s="183"/>
      <c r="G236" s="183"/>
      <c r="H236" s="183"/>
      <c r="I236" s="183"/>
      <c r="J236" s="183"/>
      <c r="K236" s="183"/>
      <c r="L236" s="183"/>
      <c r="M236" s="183"/>
      <c r="N236" s="183"/>
      <c r="O236" s="183"/>
      <c r="P236" s="183"/>
      <c r="Q236" s="183"/>
      <c r="R236" s="183"/>
      <c r="S236" s="183"/>
      <c r="T236" s="183"/>
      <c r="U236" s="183"/>
      <c r="V236" s="183"/>
      <c r="W236" s="183"/>
      <c r="X236" s="183"/>
      <c r="Y236" s="183"/>
      <c r="Z236" s="183"/>
      <c r="AA236" s="183"/>
      <c r="AB236" s="183"/>
      <c r="AC236" s="183"/>
      <c r="AD236" s="183"/>
      <c r="AE236" s="183"/>
      <c r="AF236" s="183"/>
      <c r="AG236" s="183"/>
      <c r="AH236" s="183"/>
      <c r="AI236" s="183"/>
      <c r="AJ236" s="183"/>
    </row>
    <row r="237" spans="1:36">
      <c r="A237" s="183"/>
      <c r="B237" s="183"/>
      <c r="C237" s="183"/>
      <c r="D237" s="183"/>
      <c r="E237" s="183"/>
      <c r="F237" s="183"/>
      <c r="G237" s="183"/>
      <c r="H237" s="183"/>
      <c r="I237" s="183"/>
      <c r="J237" s="183"/>
      <c r="K237" s="183"/>
      <c r="L237" s="183"/>
      <c r="M237" s="183"/>
      <c r="N237" s="183"/>
      <c r="O237" s="183"/>
      <c r="P237" s="183"/>
      <c r="Q237" s="183"/>
      <c r="R237" s="183"/>
      <c r="S237" s="183"/>
      <c r="T237" s="183"/>
      <c r="U237" s="183"/>
      <c r="V237" s="183"/>
      <c r="W237" s="183"/>
      <c r="X237" s="183"/>
      <c r="Y237" s="183"/>
      <c r="Z237" s="183"/>
      <c r="AA237" s="183"/>
      <c r="AB237" s="183"/>
      <c r="AC237" s="183"/>
      <c r="AD237" s="183"/>
      <c r="AE237" s="183"/>
      <c r="AF237" s="183"/>
      <c r="AG237" s="183"/>
      <c r="AH237" s="183"/>
      <c r="AI237" s="183"/>
      <c r="AJ237" s="183"/>
    </row>
    <row r="238" spans="1:36">
      <c r="A238" s="183"/>
      <c r="B238" s="183"/>
      <c r="C238" s="183"/>
      <c r="D238" s="183"/>
      <c r="E238" s="183"/>
      <c r="F238" s="183"/>
      <c r="G238" s="183"/>
      <c r="H238" s="183"/>
      <c r="I238" s="183"/>
      <c r="J238" s="183"/>
      <c r="K238" s="183"/>
      <c r="L238" s="183"/>
      <c r="M238" s="183"/>
      <c r="N238" s="183"/>
      <c r="O238" s="183"/>
      <c r="P238" s="183"/>
      <c r="Q238" s="183"/>
      <c r="R238" s="183"/>
      <c r="S238" s="183"/>
      <c r="T238" s="183"/>
      <c r="U238" s="183"/>
      <c r="V238" s="183"/>
      <c r="W238" s="183"/>
      <c r="X238" s="183"/>
      <c r="Y238" s="183"/>
      <c r="Z238" s="183"/>
      <c r="AA238" s="183"/>
      <c r="AB238" s="183"/>
      <c r="AC238" s="183"/>
      <c r="AD238" s="183"/>
      <c r="AE238" s="183"/>
      <c r="AF238" s="183"/>
      <c r="AG238" s="183"/>
      <c r="AH238" s="183"/>
      <c r="AI238" s="183"/>
      <c r="AJ238" s="183"/>
    </row>
    <row r="239" spans="1:36">
      <c r="A239" s="183"/>
      <c r="B239" s="183"/>
      <c r="C239" s="183"/>
      <c r="D239" s="183"/>
      <c r="E239" s="183"/>
      <c r="F239" s="183"/>
      <c r="G239" s="183"/>
      <c r="H239" s="183"/>
      <c r="I239" s="183"/>
      <c r="J239" s="183"/>
      <c r="K239" s="183"/>
      <c r="L239" s="183"/>
      <c r="M239" s="183"/>
      <c r="N239" s="183"/>
      <c r="O239" s="183"/>
      <c r="P239" s="183"/>
      <c r="Q239" s="183"/>
      <c r="R239" s="183"/>
      <c r="S239" s="183"/>
      <c r="T239" s="183"/>
      <c r="U239" s="183"/>
      <c r="V239" s="183"/>
      <c r="W239" s="183"/>
      <c r="X239" s="183"/>
      <c r="Y239" s="183"/>
      <c r="Z239" s="183"/>
      <c r="AA239" s="183"/>
      <c r="AB239" s="183"/>
      <c r="AC239" s="183"/>
      <c r="AD239" s="183"/>
      <c r="AE239" s="183"/>
      <c r="AF239" s="183"/>
      <c r="AG239" s="183"/>
      <c r="AH239" s="183"/>
      <c r="AI239" s="183"/>
      <c r="AJ239" s="183"/>
    </row>
    <row r="240" spans="1:36">
      <c r="A240" s="183"/>
      <c r="B240" s="183"/>
      <c r="C240" s="183"/>
      <c r="D240" s="183"/>
      <c r="E240" s="183"/>
      <c r="F240" s="183"/>
      <c r="G240" s="183"/>
      <c r="H240" s="183"/>
      <c r="I240" s="183"/>
      <c r="J240" s="183"/>
      <c r="K240" s="183"/>
      <c r="L240" s="183"/>
      <c r="M240" s="183"/>
      <c r="N240" s="183"/>
      <c r="O240" s="183"/>
      <c r="P240" s="183"/>
      <c r="Q240" s="183"/>
      <c r="R240" s="183"/>
      <c r="S240" s="183"/>
      <c r="T240" s="183"/>
      <c r="U240" s="183"/>
      <c r="V240" s="183"/>
      <c r="W240" s="183"/>
      <c r="X240" s="183"/>
      <c r="Y240" s="183"/>
      <c r="Z240" s="183"/>
      <c r="AA240" s="183"/>
      <c r="AB240" s="183"/>
      <c r="AC240" s="183"/>
      <c r="AD240" s="183"/>
      <c r="AE240" s="183"/>
      <c r="AF240" s="183"/>
      <c r="AG240" s="183"/>
      <c r="AH240" s="183"/>
      <c r="AI240" s="183"/>
      <c r="AJ240" s="183"/>
    </row>
    <row r="241" spans="1:36">
      <c r="A241" s="183"/>
      <c r="B241" s="183"/>
      <c r="C241" s="183"/>
      <c r="D241" s="183"/>
      <c r="E241" s="183"/>
      <c r="F241" s="183"/>
      <c r="G241" s="183"/>
      <c r="H241" s="183"/>
      <c r="I241" s="183"/>
      <c r="J241" s="183"/>
      <c r="K241" s="183"/>
      <c r="L241" s="183"/>
      <c r="M241" s="183"/>
      <c r="N241" s="183"/>
      <c r="O241" s="183"/>
      <c r="P241" s="183"/>
      <c r="Q241" s="183"/>
      <c r="R241" s="183"/>
      <c r="S241" s="183"/>
      <c r="T241" s="183"/>
      <c r="U241" s="183"/>
      <c r="V241" s="183"/>
      <c r="W241" s="183"/>
      <c r="X241" s="183"/>
      <c r="Y241" s="183"/>
      <c r="Z241" s="183"/>
      <c r="AA241" s="183"/>
      <c r="AB241" s="183"/>
      <c r="AC241" s="183"/>
      <c r="AD241" s="183"/>
      <c r="AE241" s="183"/>
      <c r="AF241" s="183"/>
      <c r="AG241" s="183"/>
      <c r="AH241" s="183"/>
      <c r="AI241" s="183"/>
      <c r="AJ241" s="183"/>
    </row>
    <row r="242" spans="1:36">
      <c r="A242" s="183"/>
      <c r="B242" s="183"/>
      <c r="C242" s="183"/>
      <c r="D242" s="183"/>
      <c r="E242" s="183"/>
      <c r="F242" s="183"/>
      <c r="G242" s="183"/>
      <c r="H242" s="183"/>
      <c r="I242" s="183"/>
      <c r="J242" s="183"/>
      <c r="K242" s="183"/>
      <c r="L242" s="183"/>
      <c r="M242" s="183"/>
      <c r="N242" s="183"/>
      <c r="O242" s="183"/>
      <c r="P242" s="183"/>
      <c r="Q242" s="183"/>
      <c r="R242" s="183"/>
      <c r="S242" s="183"/>
      <c r="T242" s="183"/>
      <c r="U242" s="183"/>
      <c r="V242" s="183"/>
      <c r="W242" s="183"/>
      <c r="X242" s="183"/>
      <c r="Y242" s="183"/>
      <c r="Z242" s="183"/>
      <c r="AA242" s="183"/>
      <c r="AB242" s="183"/>
      <c r="AC242" s="183"/>
      <c r="AD242" s="183"/>
      <c r="AE242" s="183"/>
      <c r="AF242" s="183"/>
      <c r="AG242" s="183"/>
      <c r="AH242" s="183"/>
      <c r="AI242" s="183"/>
      <c r="AJ242" s="183"/>
    </row>
    <row r="243" spans="1:36">
      <c r="A243" s="183"/>
      <c r="B243" s="183"/>
      <c r="C243" s="183"/>
      <c r="D243" s="183"/>
      <c r="E243" s="183"/>
      <c r="F243" s="183"/>
      <c r="G243" s="183"/>
      <c r="H243" s="183"/>
      <c r="I243" s="183"/>
      <c r="J243" s="183"/>
      <c r="K243" s="183"/>
      <c r="L243" s="183"/>
      <c r="M243" s="183"/>
      <c r="N243" s="183"/>
      <c r="O243" s="183"/>
      <c r="P243" s="183"/>
      <c r="Q243" s="183"/>
      <c r="R243" s="183"/>
      <c r="S243" s="183"/>
      <c r="T243" s="183"/>
      <c r="U243" s="183"/>
      <c r="V243" s="183"/>
      <c r="W243" s="183"/>
      <c r="X243" s="183"/>
      <c r="Y243" s="183"/>
      <c r="Z243" s="183"/>
      <c r="AA243" s="183"/>
      <c r="AB243" s="183"/>
      <c r="AC243" s="183"/>
      <c r="AD243" s="183"/>
      <c r="AE243" s="183"/>
      <c r="AF243" s="183"/>
      <c r="AG243" s="183"/>
      <c r="AH243" s="183"/>
      <c r="AI243" s="183"/>
      <c r="AJ243" s="183"/>
    </row>
    <row r="244" spans="1:36">
      <c r="A244" s="183"/>
      <c r="B244" s="183"/>
      <c r="C244" s="183"/>
      <c r="D244" s="183"/>
      <c r="E244" s="183"/>
      <c r="F244" s="183"/>
      <c r="G244" s="183"/>
      <c r="H244" s="183"/>
      <c r="I244" s="183"/>
      <c r="J244" s="183"/>
      <c r="K244" s="183"/>
      <c r="L244" s="183"/>
      <c r="M244" s="183"/>
      <c r="N244" s="183"/>
      <c r="O244" s="183"/>
      <c r="P244" s="183"/>
      <c r="Q244" s="183"/>
      <c r="R244" s="183"/>
      <c r="S244" s="183"/>
      <c r="T244" s="183"/>
      <c r="U244" s="183"/>
      <c r="V244" s="183"/>
      <c r="W244" s="183"/>
      <c r="X244" s="183"/>
      <c r="Y244" s="183"/>
      <c r="Z244" s="183"/>
      <c r="AA244" s="183"/>
      <c r="AB244" s="183"/>
      <c r="AC244" s="183"/>
      <c r="AD244" s="183"/>
      <c r="AE244" s="183"/>
      <c r="AF244" s="183"/>
      <c r="AG244" s="183"/>
      <c r="AH244" s="183"/>
      <c r="AI244" s="183"/>
      <c r="AJ244" s="183"/>
    </row>
    <row r="245" spans="1:36">
      <c r="A245" s="183"/>
      <c r="B245" s="183"/>
      <c r="C245" s="183"/>
      <c r="D245" s="183"/>
      <c r="E245" s="183"/>
      <c r="F245" s="183"/>
      <c r="G245" s="183"/>
      <c r="H245" s="183"/>
      <c r="I245" s="183"/>
      <c r="J245" s="183"/>
      <c r="K245" s="183"/>
      <c r="L245" s="183"/>
      <c r="M245" s="183"/>
      <c r="N245" s="183"/>
      <c r="O245" s="183"/>
      <c r="P245" s="183"/>
      <c r="Q245" s="183"/>
      <c r="R245" s="183"/>
      <c r="S245" s="183"/>
      <c r="T245" s="183"/>
      <c r="U245" s="183"/>
      <c r="V245" s="183"/>
      <c r="W245" s="183"/>
      <c r="X245" s="183"/>
      <c r="Y245" s="183"/>
      <c r="Z245" s="183"/>
      <c r="AA245" s="183"/>
      <c r="AB245" s="183"/>
      <c r="AC245" s="183"/>
      <c r="AD245" s="183"/>
      <c r="AE245" s="183"/>
      <c r="AF245" s="183"/>
      <c r="AG245" s="183"/>
      <c r="AH245" s="183"/>
      <c r="AI245" s="183"/>
      <c r="AJ245" s="183"/>
    </row>
    <row r="246" spans="1:36">
      <c r="A246" s="183"/>
      <c r="B246" s="183"/>
      <c r="C246" s="183"/>
      <c r="D246" s="183"/>
      <c r="E246" s="183"/>
      <c r="F246" s="183"/>
      <c r="G246" s="183"/>
      <c r="H246" s="183"/>
      <c r="I246" s="183"/>
      <c r="J246" s="183"/>
      <c r="K246" s="183"/>
      <c r="L246" s="183"/>
      <c r="M246" s="183"/>
      <c r="N246" s="183"/>
      <c r="O246" s="183"/>
      <c r="P246" s="183"/>
      <c r="Q246" s="183"/>
      <c r="R246" s="183"/>
      <c r="S246" s="183"/>
      <c r="T246" s="183"/>
      <c r="U246" s="183"/>
      <c r="V246" s="183"/>
      <c r="W246" s="183"/>
      <c r="X246" s="183"/>
      <c r="Y246" s="183"/>
      <c r="Z246" s="183"/>
      <c r="AA246" s="183"/>
      <c r="AB246" s="183"/>
      <c r="AC246" s="183"/>
      <c r="AD246" s="183"/>
      <c r="AE246" s="183"/>
      <c r="AF246" s="183"/>
      <c r="AG246" s="183"/>
      <c r="AH246" s="183"/>
      <c r="AI246" s="183"/>
      <c r="AJ246" s="183"/>
    </row>
    <row r="247" spans="1:36">
      <c r="A247" s="183"/>
      <c r="B247" s="183"/>
      <c r="C247" s="183"/>
      <c r="D247" s="183"/>
      <c r="E247" s="183"/>
      <c r="F247" s="183"/>
      <c r="G247" s="183"/>
      <c r="H247" s="183"/>
      <c r="I247" s="183"/>
      <c r="J247" s="183"/>
      <c r="K247" s="183"/>
      <c r="L247" s="183"/>
      <c r="M247" s="183"/>
      <c r="N247" s="183"/>
      <c r="O247" s="183"/>
      <c r="P247" s="183"/>
      <c r="Q247" s="183"/>
      <c r="R247" s="183"/>
      <c r="S247" s="183"/>
      <c r="T247" s="183"/>
      <c r="U247" s="183"/>
      <c r="V247" s="183"/>
      <c r="W247" s="183"/>
      <c r="X247" s="183"/>
      <c r="Y247" s="183"/>
      <c r="Z247" s="183"/>
      <c r="AA247" s="183"/>
      <c r="AB247" s="183"/>
      <c r="AC247" s="183"/>
      <c r="AD247" s="183"/>
      <c r="AE247" s="183"/>
      <c r="AF247" s="183"/>
      <c r="AG247" s="183"/>
      <c r="AH247" s="183"/>
      <c r="AI247" s="183"/>
      <c r="AJ247" s="183"/>
    </row>
    <row r="248" spans="1:36">
      <c r="A248" s="183"/>
      <c r="B248" s="183"/>
      <c r="C248" s="183"/>
      <c r="D248" s="183"/>
      <c r="E248" s="183"/>
      <c r="F248" s="183"/>
      <c r="G248" s="183"/>
      <c r="H248" s="183"/>
      <c r="I248" s="183"/>
      <c r="J248" s="183"/>
      <c r="K248" s="183"/>
      <c r="L248" s="183"/>
      <c r="M248" s="183"/>
      <c r="N248" s="183"/>
      <c r="O248" s="183"/>
      <c r="P248" s="183"/>
      <c r="Q248" s="183"/>
      <c r="R248" s="183"/>
      <c r="S248" s="183"/>
      <c r="T248" s="183"/>
      <c r="U248" s="183"/>
      <c r="V248" s="183"/>
      <c r="W248" s="183"/>
      <c r="X248" s="183"/>
      <c r="Y248" s="183"/>
      <c r="Z248" s="183"/>
      <c r="AA248" s="183"/>
      <c r="AB248" s="183"/>
      <c r="AC248" s="183"/>
      <c r="AD248" s="183"/>
      <c r="AE248" s="183"/>
      <c r="AF248" s="183"/>
      <c r="AG248" s="183"/>
      <c r="AH248" s="183"/>
      <c r="AI248" s="183"/>
      <c r="AJ248" s="183"/>
    </row>
    <row r="249" spans="1:36">
      <c r="A249" s="183"/>
      <c r="B249" s="183"/>
      <c r="C249" s="183"/>
      <c r="D249" s="183"/>
      <c r="E249" s="183"/>
      <c r="F249" s="183"/>
      <c r="G249" s="183"/>
      <c r="H249" s="183"/>
      <c r="I249" s="183"/>
      <c r="J249" s="183"/>
      <c r="K249" s="183"/>
      <c r="L249" s="183"/>
      <c r="M249" s="183"/>
      <c r="N249" s="183"/>
      <c r="O249" s="183"/>
      <c r="P249" s="183"/>
      <c r="Q249" s="183"/>
      <c r="R249" s="183"/>
      <c r="S249" s="183"/>
      <c r="T249" s="183"/>
      <c r="U249" s="183"/>
      <c r="V249" s="183"/>
      <c r="W249" s="183"/>
      <c r="X249" s="183"/>
      <c r="Y249" s="183"/>
      <c r="Z249" s="183"/>
      <c r="AA249" s="183"/>
      <c r="AB249" s="183"/>
      <c r="AC249" s="183"/>
      <c r="AD249" s="183"/>
      <c r="AE249" s="183"/>
      <c r="AF249" s="183"/>
      <c r="AG249" s="183"/>
      <c r="AH249" s="183"/>
      <c r="AI249" s="183"/>
      <c r="AJ249" s="183"/>
    </row>
    <row r="250" spans="1:36">
      <c r="A250" s="183"/>
      <c r="B250" s="183"/>
      <c r="C250" s="183"/>
      <c r="D250" s="183"/>
      <c r="E250" s="183"/>
      <c r="F250" s="183"/>
      <c r="G250" s="183"/>
      <c r="H250" s="183"/>
      <c r="I250" s="183"/>
      <c r="J250" s="183"/>
      <c r="K250" s="183"/>
      <c r="L250" s="183"/>
      <c r="M250" s="183"/>
      <c r="N250" s="183"/>
      <c r="O250" s="183"/>
      <c r="P250" s="183"/>
      <c r="Q250" s="183"/>
      <c r="R250" s="183"/>
      <c r="S250" s="183"/>
      <c r="T250" s="183"/>
      <c r="U250" s="183"/>
      <c r="V250" s="183"/>
      <c r="W250" s="183"/>
      <c r="X250" s="183"/>
      <c r="Y250" s="183"/>
      <c r="Z250" s="183"/>
      <c r="AA250" s="183"/>
      <c r="AB250" s="183"/>
      <c r="AC250" s="183"/>
      <c r="AD250" s="183"/>
      <c r="AE250" s="183"/>
      <c r="AF250" s="183"/>
      <c r="AG250" s="183"/>
      <c r="AH250" s="183"/>
      <c r="AI250" s="183"/>
      <c r="AJ250" s="183"/>
    </row>
    <row r="251" spans="1:36">
      <c r="A251" s="183"/>
      <c r="B251" s="183"/>
      <c r="C251" s="183"/>
      <c r="D251" s="183"/>
      <c r="E251" s="183"/>
      <c r="F251" s="183"/>
      <c r="G251" s="183"/>
      <c r="H251" s="183"/>
      <c r="I251" s="183"/>
      <c r="J251" s="183"/>
      <c r="K251" s="183"/>
      <c r="L251" s="183"/>
      <c r="M251" s="183"/>
      <c r="N251" s="183"/>
      <c r="O251" s="183"/>
      <c r="P251" s="183"/>
      <c r="Q251" s="183"/>
      <c r="R251" s="183"/>
      <c r="S251" s="183"/>
      <c r="T251" s="183"/>
      <c r="U251" s="183"/>
      <c r="V251" s="183"/>
      <c r="W251" s="183"/>
      <c r="X251" s="183"/>
      <c r="Y251" s="183"/>
      <c r="Z251" s="183"/>
      <c r="AA251" s="183"/>
      <c r="AB251" s="183"/>
      <c r="AC251" s="183"/>
      <c r="AD251" s="183"/>
      <c r="AE251" s="183"/>
      <c r="AF251" s="183"/>
      <c r="AG251" s="183"/>
      <c r="AH251" s="183"/>
      <c r="AI251" s="183"/>
      <c r="AJ251" s="183"/>
    </row>
    <row r="252" spans="1:36">
      <c r="A252" s="183"/>
      <c r="B252" s="183"/>
      <c r="C252" s="183"/>
      <c r="D252" s="183"/>
      <c r="E252" s="183"/>
      <c r="F252" s="183"/>
      <c r="G252" s="183"/>
      <c r="H252" s="183"/>
      <c r="I252" s="183"/>
      <c r="J252" s="183"/>
      <c r="K252" s="183"/>
      <c r="L252" s="183"/>
      <c r="M252" s="183"/>
      <c r="N252" s="183"/>
      <c r="O252" s="183"/>
      <c r="P252" s="183"/>
      <c r="Q252" s="183"/>
      <c r="R252" s="183"/>
      <c r="S252" s="183"/>
      <c r="T252" s="183"/>
      <c r="U252" s="183"/>
      <c r="V252" s="183"/>
      <c r="W252" s="183"/>
      <c r="X252" s="183"/>
      <c r="Y252" s="183"/>
      <c r="Z252" s="183"/>
      <c r="AA252" s="183"/>
      <c r="AB252" s="183"/>
      <c r="AC252" s="183"/>
      <c r="AD252" s="183"/>
      <c r="AE252" s="183"/>
      <c r="AF252" s="183"/>
      <c r="AG252" s="183"/>
      <c r="AH252" s="183"/>
      <c r="AI252" s="183"/>
      <c r="AJ252" s="183"/>
    </row>
    <row r="253" spans="1:36">
      <c r="A253" s="183"/>
      <c r="B253" s="183"/>
      <c r="C253" s="183"/>
      <c r="D253" s="183"/>
      <c r="E253" s="183"/>
      <c r="F253" s="183"/>
      <c r="G253" s="183"/>
      <c r="H253" s="183"/>
      <c r="I253" s="183"/>
      <c r="J253" s="183"/>
      <c r="K253" s="183"/>
      <c r="L253" s="183"/>
      <c r="M253" s="183"/>
      <c r="N253" s="183"/>
      <c r="O253" s="183"/>
      <c r="P253" s="183"/>
      <c r="Q253" s="183"/>
      <c r="R253" s="183"/>
      <c r="S253" s="183"/>
      <c r="T253" s="183"/>
      <c r="U253" s="183"/>
      <c r="V253" s="183"/>
      <c r="W253" s="183"/>
      <c r="X253" s="183"/>
      <c r="Y253" s="183"/>
      <c r="Z253" s="183"/>
      <c r="AA253" s="183"/>
      <c r="AB253" s="183"/>
      <c r="AC253" s="183"/>
      <c r="AD253" s="183"/>
      <c r="AE253" s="183"/>
      <c r="AF253" s="183"/>
      <c r="AG253" s="183"/>
      <c r="AH253" s="183"/>
      <c r="AI253" s="183"/>
      <c r="AJ253" s="183"/>
    </row>
    <row r="254" spans="1:36">
      <c r="A254" s="183"/>
      <c r="B254" s="183"/>
      <c r="C254" s="183"/>
      <c r="D254" s="183"/>
      <c r="E254" s="183"/>
      <c r="F254" s="183"/>
      <c r="G254" s="183"/>
      <c r="H254" s="183"/>
      <c r="I254" s="183"/>
      <c r="J254" s="183"/>
      <c r="K254" s="183"/>
      <c r="L254" s="183"/>
      <c r="M254" s="183"/>
      <c r="N254" s="183"/>
      <c r="O254" s="183"/>
      <c r="P254" s="183"/>
      <c r="Q254" s="183"/>
      <c r="R254" s="183"/>
      <c r="S254" s="183"/>
      <c r="T254" s="183"/>
      <c r="U254" s="183"/>
      <c r="V254" s="183"/>
      <c r="W254" s="183"/>
      <c r="X254" s="183"/>
      <c r="Y254" s="183"/>
      <c r="Z254" s="183"/>
      <c r="AA254" s="183"/>
      <c r="AB254" s="183"/>
      <c r="AC254" s="183"/>
      <c r="AD254" s="183"/>
      <c r="AE254" s="183"/>
      <c r="AF254" s="183"/>
      <c r="AG254" s="183"/>
      <c r="AH254" s="183"/>
      <c r="AI254" s="183"/>
      <c r="AJ254" s="183"/>
    </row>
    <row r="255" spans="1:36">
      <c r="A255" s="183"/>
      <c r="B255" s="183"/>
      <c r="C255" s="183"/>
      <c r="D255" s="183"/>
      <c r="E255" s="183"/>
      <c r="F255" s="183"/>
      <c r="G255" s="183"/>
      <c r="H255" s="183"/>
      <c r="I255" s="183"/>
      <c r="J255" s="183"/>
      <c r="K255" s="183"/>
      <c r="L255" s="183"/>
      <c r="M255" s="183"/>
      <c r="N255" s="183"/>
      <c r="O255" s="183"/>
      <c r="P255" s="183"/>
      <c r="Q255" s="183"/>
      <c r="R255" s="183"/>
      <c r="S255" s="183"/>
      <c r="T255" s="183"/>
      <c r="U255" s="183"/>
      <c r="V255" s="183"/>
      <c r="W255" s="183"/>
      <c r="X255" s="183"/>
      <c r="Y255" s="183"/>
      <c r="Z255" s="183"/>
      <c r="AA255" s="183"/>
      <c r="AB255" s="183"/>
      <c r="AC255" s="183"/>
      <c r="AD255" s="183"/>
      <c r="AE255" s="183"/>
      <c r="AF255" s="183"/>
      <c r="AG255" s="183"/>
      <c r="AH255" s="183"/>
      <c r="AI255" s="183"/>
      <c r="AJ255" s="183"/>
    </row>
    <row r="256" spans="1:36">
      <c r="A256" s="183"/>
      <c r="B256" s="183"/>
      <c r="C256" s="183"/>
      <c r="D256" s="183"/>
      <c r="E256" s="183"/>
      <c r="F256" s="183"/>
      <c r="G256" s="183"/>
      <c r="H256" s="183"/>
      <c r="I256" s="183"/>
      <c r="J256" s="183"/>
      <c r="K256" s="183"/>
      <c r="L256" s="183"/>
      <c r="M256" s="183"/>
      <c r="N256" s="183"/>
      <c r="O256" s="183"/>
      <c r="P256" s="183"/>
      <c r="Q256" s="183"/>
      <c r="R256" s="183"/>
      <c r="S256" s="183"/>
      <c r="T256" s="183"/>
      <c r="U256" s="183"/>
      <c r="V256" s="183"/>
      <c r="W256" s="183"/>
      <c r="X256" s="183"/>
      <c r="Y256" s="183"/>
      <c r="Z256" s="183"/>
      <c r="AA256" s="183"/>
      <c r="AB256" s="183"/>
      <c r="AC256" s="183"/>
      <c r="AD256" s="183"/>
      <c r="AE256" s="183"/>
      <c r="AF256" s="183"/>
      <c r="AG256" s="183"/>
      <c r="AH256" s="183"/>
      <c r="AI256" s="183"/>
      <c r="AJ256" s="183"/>
    </row>
    <row r="257" spans="1:36">
      <c r="A257" s="183"/>
      <c r="B257" s="183"/>
      <c r="C257" s="183"/>
      <c r="D257" s="183"/>
      <c r="E257" s="183"/>
      <c r="F257" s="183"/>
      <c r="G257" s="183"/>
      <c r="H257" s="183"/>
      <c r="I257" s="183"/>
      <c r="J257" s="183"/>
      <c r="K257" s="183"/>
      <c r="L257" s="183"/>
      <c r="M257" s="183"/>
      <c r="N257" s="183"/>
      <c r="O257" s="183"/>
      <c r="P257" s="183"/>
      <c r="Q257" s="183"/>
      <c r="R257" s="183"/>
      <c r="S257" s="183"/>
      <c r="T257" s="183"/>
      <c r="U257" s="183"/>
      <c r="V257" s="183"/>
      <c r="W257" s="183"/>
      <c r="X257" s="183"/>
      <c r="Y257" s="183"/>
      <c r="Z257" s="183"/>
      <c r="AA257" s="183"/>
      <c r="AB257" s="183"/>
      <c r="AC257" s="183"/>
      <c r="AD257" s="183"/>
      <c r="AE257" s="183"/>
      <c r="AF257" s="183"/>
      <c r="AG257" s="183"/>
      <c r="AH257" s="183"/>
      <c r="AI257" s="183"/>
      <c r="AJ257" s="183"/>
    </row>
    <row r="258" spans="1:36">
      <c r="A258" s="183"/>
      <c r="B258" s="183"/>
      <c r="C258" s="183"/>
      <c r="D258" s="183"/>
      <c r="E258" s="183"/>
      <c r="F258" s="183"/>
      <c r="G258" s="183"/>
      <c r="H258" s="183"/>
      <c r="I258" s="183"/>
      <c r="J258" s="183"/>
      <c r="K258" s="183"/>
      <c r="L258" s="183"/>
      <c r="M258" s="183"/>
      <c r="N258" s="183"/>
      <c r="O258" s="183"/>
      <c r="P258" s="183"/>
      <c r="Q258" s="183"/>
      <c r="R258" s="183"/>
      <c r="S258" s="183"/>
      <c r="T258" s="183"/>
      <c r="U258" s="183"/>
      <c r="V258" s="183"/>
      <c r="W258" s="183"/>
      <c r="X258" s="183"/>
      <c r="Y258" s="183"/>
      <c r="Z258" s="183"/>
      <c r="AA258" s="183"/>
      <c r="AB258" s="183"/>
      <c r="AC258" s="183"/>
      <c r="AD258" s="183"/>
      <c r="AE258" s="183"/>
      <c r="AF258" s="183"/>
      <c r="AG258" s="183"/>
      <c r="AH258" s="183"/>
      <c r="AI258" s="183"/>
      <c r="AJ258" s="183"/>
    </row>
    <row r="259" spans="1:36">
      <c r="A259" s="183"/>
      <c r="B259" s="183"/>
      <c r="C259" s="183"/>
      <c r="D259" s="183"/>
      <c r="E259" s="183"/>
      <c r="F259" s="183"/>
      <c r="G259" s="183"/>
      <c r="H259" s="183"/>
      <c r="I259" s="183"/>
      <c r="J259" s="183"/>
      <c r="K259" s="183"/>
      <c r="L259" s="183"/>
      <c r="M259" s="183"/>
      <c r="N259" s="183"/>
      <c r="O259" s="183"/>
      <c r="P259" s="183"/>
      <c r="Q259" s="183"/>
      <c r="R259" s="183"/>
      <c r="S259" s="183"/>
      <c r="T259" s="183"/>
      <c r="U259" s="183"/>
      <c r="V259" s="183"/>
      <c r="W259" s="183"/>
      <c r="X259" s="183"/>
      <c r="Y259" s="183"/>
      <c r="Z259" s="183"/>
      <c r="AA259" s="183"/>
      <c r="AB259" s="183"/>
      <c r="AC259" s="183"/>
      <c r="AD259" s="183"/>
      <c r="AE259" s="183"/>
      <c r="AF259" s="183"/>
      <c r="AG259" s="183"/>
      <c r="AH259" s="183"/>
      <c r="AI259" s="183"/>
      <c r="AJ259" s="183"/>
    </row>
    <row r="260" spans="1:36">
      <c r="A260" s="183"/>
      <c r="B260" s="183"/>
      <c r="C260" s="183"/>
      <c r="D260" s="183"/>
      <c r="E260" s="183"/>
      <c r="F260" s="183"/>
      <c r="G260" s="183"/>
      <c r="H260" s="183"/>
      <c r="I260" s="183"/>
      <c r="J260" s="183"/>
      <c r="K260" s="183"/>
      <c r="L260" s="183"/>
      <c r="M260" s="183"/>
      <c r="N260" s="183"/>
      <c r="O260" s="183"/>
      <c r="P260" s="183"/>
      <c r="Q260" s="183"/>
      <c r="R260" s="183"/>
      <c r="S260" s="183"/>
      <c r="T260" s="183"/>
      <c r="U260" s="183"/>
      <c r="V260" s="183"/>
      <c r="W260" s="183"/>
      <c r="X260" s="183"/>
      <c r="Y260" s="183"/>
      <c r="Z260" s="183"/>
      <c r="AA260" s="183"/>
      <c r="AB260" s="183"/>
      <c r="AC260" s="183"/>
      <c r="AD260" s="183"/>
      <c r="AE260" s="183"/>
      <c r="AF260" s="183"/>
      <c r="AG260" s="183"/>
      <c r="AH260" s="183"/>
      <c r="AI260" s="183"/>
      <c r="AJ260" s="183"/>
    </row>
    <row r="261" spans="1:36">
      <c r="A261" s="183"/>
      <c r="B261" s="183"/>
      <c r="C261" s="183"/>
      <c r="D261" s="183"/>
      <c r="E261" s="183"/>
      <c r="F261" s="183"/>
      <c r="G261" s="183"/>
      <c r="H261" s="183"/>
      <c r="I261" s="183"/>
      <c r="J261" s="183"/>
      <c r="K261" s="183"/>
      <c r="L261" s="183"/>
      <c r="M261" s="183"/>
      <c r="N261" s="183"/>
      <c r="O261" s="183"/>
      <c r="P261" s="183"/>
      <c r="Q261" s="183"/>
      <c r="R261" s="183"/>
      <c r="S261" s="183"/>
      <c r="T261" s="183"/>
      <c r="U261" s="183"/>
      <c r="V261" s="183"/>
      <c r="W261" s="183"/>
      <c r="X261" s="183"/>
      <c r="Y261" s="183"/>
      <c r="Z261" s="183"/>
      <c r="AA261" s="183"/>
      <c r="AB261" s="183"/>
      <c r="AC261" s="183"/>
      <c r="AD261" s="183"/>
      <c r="AE261" s="183"/>
      <c r="AF261" s="183"/>
      <c r="AG261" s="183"/>
      <c r="AH261" s="183"/>
      <c r="AI261" s="183"/>
      <c r="AJ261" s="183"/>
    </row>
    <row r="262" spans="1:36">
      <c r="A262" s="181"/>
      <c r="B262" s="183"/>
      <c r="C262" s="181"/>
      <c r="D262" s="181"/>
      <c r="E262" s="181"/>
      <c r="F262" s="181"/>
      <c r="G262" s="181"/>
      <c r="H262" s="181"/>
      <c r="I262" s="181"/>
      <c r="J262" s="181"/>
      <c r="K262" s="181"/>
      <c r="L262" s="181"/>
      <c r="M262" s="181"/>
      <c r="N262" s="181"/>
      <c r="O262" s="181"/>
      <c r="P262" s="181"/>
      <c r="Q262" s="181"/>
      <c r="R262" s="181"/>
      <c r="S262" s="181"/>
      <c r="T262" s="181"/>
      <c r="U262" s="181"/>
      <c r="V262" s="181"/>
      <c r="W262" s="181"/>
      <c r="X262" s="181"/>
      <c r="Y262" s="181"/>
      <c r="Z262" s="181"/>
      <c r="AA262" s="181"/>
      <c r="AB262" s="181"/>
      <c r="AC262" s="181"/>
      <c r="AD262" s="181"/>
      <c r="AE262" s="181"/>
      <c r="AF262" s="181"/>
      <c r="AG262" s="181"/>
      <c r="AH262" s="181"/>
      <c r="AI262" s="181"/>
      <c r="AJ262" s="181"/>
    </row>
    <row r="263" spans="1:36">
      <c r="A263" s="181"/>
      <c r="B263" s="181"/>
      <c r="C263" s="181"/>
      <c r="D263" s="181"/>
      <c r="E263" s="181"/>
      <c r="F263" s="181"/>
      <c r="G263" s="181"/>
      <c r="H263" s="181"/>
      <c r="I263" s="181"/>
      <c r="J263" s="181"/>
      <c r="K263" s="181"/>
      <c r="L263" s="181"/>
      <c r="M263" s="181"/>
      <c r="N263" s="181"/>
      <c r="O263" s="181"/>
      <c r="P263" s="181"/>
      <c r="Q263" s="181"/>
      <c r="R263" s="181"/>
      <c r="S263" s="181"/>
      <c r="T263" s="181"/>
      <c r="U263" s="181"/>
      <c r="V263" s="181"/>
      <c r="W263" s="181"/>
      <c r="X263" s="181"/>
      <c r="Y263" s="181"/>
      <c r="Z263" s="181"/>
      <c r="AA263" s="181"/>
      <c r="AB263" s="181"/>
      <c r="AC263" s="181"/>
      <c r="AD263" s="181"/>
      <c r="AE263" s="181"/>
      <c r="AF263" s="181"/>
      <c r="AG263" s="181"/>
      <c r="AH263" s="181"/>
      <c r="AI263" s="181"/>
      <c r="AJ263" s="181"/>
    </row>
    <row r="264" spans="1:36">
      <c r="B264" s="181"/>
    </row>
  </sheetData>
  <sheetProtection formatCells="0" formatColumns="0" formatRows="0" insertColumns="0" insertRows="0" autoFilter="0"/>
  <mergeCells count="232">
    <mergeCell ref="N26:AJ27"/>
    <mergeCell ref="A8:F8"/>
    <mergeCell ref="G8:AJ8"/>
    <mergeCell ref="G9:AJ9"/>
    <mergeCell ref="Y15:AB15"/>
    <mergeCell ref="A15:F15"/>
    <mergeCell ref="K15:O15"/>
    <mergeCell ref="T15:X15"/>
    <mergeCell ref="AC15:AJ15"/>
    <mergeCell ref="G13:AJ13"/>
    <mergeCell ref="G14:AJ14"/>
    <mergeCell ref="G11:AJ11"/>
    <mergeCell ref="G12:AJ12"/>
    <mergeCell ref="A10:F12"/>
    <mergeCell ref="A13:F13"/>
    <mergeCell ref="P15:S15"/>
    <mergeCell ref="G15:J15"/>
    <mergeCell ref="Z186:AH186"/>
    <mergeCell ref="A9:F9"/>
    <mergeCell ref="A14:F14"/>
    <mergeCell ref="A165:D171"/>
    <mergeCell ref="A176:D177"/>
    <mergeCell ref="A178:D179"/>
    <mergeCell ref="F166:AJ166"/>
    <mergeCell ref="F156:AI156"/>
    <mergeCell ref="F157:AI157"/>
    <mergeCell ref="F159:AI159"/>
    <mergeCell ref="F162:AI162"/>
    <mergeCell ref="B141:B143"/>
    <mergeCell ref="A156:D164"/>
    <mergeCell ref="A151:D155"/>
    <mergeCell ref="AH76:AI76"/>
    <mergeCell ref="F170:AI170"/>
    <mergeCell ref="F163:AI163"/>
    <mergeCell ref="V76:W76"/>
    <mergeCell ref="F178:T178"/>
    <mergeCell ref="B182:Y182"/>
    <mergeCell ref="Z184:AH184"/>
    <mergeCell ref="Z183:AH183"/>
    <mergeCell ref="Z185:AH185"/>
    <mergeCell ref="F164:AI164"/>
    <mergeCell ref="Z189:AH189"/>
    <mergeCell ref="C192:AJ192"/>
    <mergeCell ref="B45:K45"/>
    <mergeCell ref="P102:AJ102"/>
    <mergeCell ref="O96:P96"/>
    <mergeCell ref="AI55:AJ55"/>
    <mergeCell ref="S61:W61"/>
    <mergeCell ref="Y60:AC60"/>
    <mergeCell ref="Z65:AB65"/>
    <mergeCell ref="N67:P67"/>
    <mergeCell ref="AB55:AH55"/>
    <mergeCell ref="Y68:AC68"/>
    <mergeCell ref="AE68:AI68"/>
    <mergeCell ref="T63:V63"/>
    <mergeCell ref="Y62:AD63"/>
    <mergeCell ref="S62:W62"/>
    <mergeCell ref="Y59:AC59"/>
    <mergeCell ref="AE59:AI59"/>
    <mergeCell ref="S59:W59"/>
    <mergeCell ref="C188:Y188"/>
    <mergeCell ref="Z187:AH187"/>
    <mergeCell ref="Z188:AH188"/>
    <mergeCell ref="C187:Y187"/>
    <mergeCell ref="Z182:AH182"/>
    <mergeCell ref="F171:AI171"/>
    <mergeCell ref="F167:AI167"/>
    <mergeCell ref="Z76:AA76"/>
    <mergeCell ref="AC76:AD76"/>
    <mergeCell ref="P76:Q76"/>
    <mergeCell ref="F158:AJ158"/>
    <mergeCell ref="L111:M111"/>
    <mergeCell ref="N111:O111"/>
    <mergeCell ref="F151:AJ151"/>
    <mergeCell ref="F152:AI152"/>
    <mergeCell ref="F160:AI160"/>
    <mergeCell ref="E116:AJ116"/>
    <mergeCell ref="C131:AJ131"/>
    <mergeCell ref="A100:D100"/>
    <mergeCell ref="A90:D96"/>
    <mergeCell ref="V91:AI91"/>
    <mergeCell ref="V105:AI105"/>
    <mergeCell ref="A148:AJ148"/>
    <mergeCell ref="R96:S96"/>
    <mergeCell ref="E100:AJ100"/>
    <mergeCell ref="C141:J143"/>
    <mergeCell ref="B82:AJ82"/>
    <mergeCell ref="B79:AJ79"/>
    <mergeCell ref="M132:AJ133"/>
    <mergeCell ref="N198:P198"/>
    <mergeCell ref="Q198:R198"/>
    <mergeCell ref="S198:W198"/>
    <mergeCell ref="X198:Y198"/>
    <mergeCell ref="Z198:AH198"/>
    <mergeCell ref="AI198:AJ198"/>
    <mergeCell ref="B195:AI195"/>
    <mergeCell ref="D197:E197"/>
    <mergeCell ref="G197:H197"/>
    <mergeCell ref="J197:K197"/>
    <mergeCell ref="N197:P197"/>
    <mergeCell ref="Q197:AJ197"/>
    <mergeCell ref="A131:A136"/>
    <mergeCell ref="Q111:R111"/>
    <mergeCell ref="E115:AJ115"/>
    <mergeCell ref="AE61:AI61"/>
    <mergeCell ref="AE58:AI58"/>
    <mergeCell ref="Z69:AB69"/>
    <mergeCell ref="AF69:AH69"/>
    <mergeCell ref="N63:P63"/>
    <mergeCell ref="AE66:AI66"/>
    <mergeCell ref="Y58:AC58"/>
    <mergeCell ref="S58:W58"/>
    <mergeCell ref="L96:N96"/>
    <mergeCell ref="Y61:AC61"/>
    <mergeCell ref="AE64:AJ65"/>
    <mergeCell ref="S60:W60"/>
    <mergeCell ref="S76:T76"/>
    <mergeCell ref="D74:AI74"/>
    <mergeCell ref="F75:AI75"/>
    <mergeCell ref="A116:D116"/>
    <mergeCell ref="A115:D115"/>
    <mergeCell ref="A101:D102"/>
    <mergeCell ref="B84:AJ84"/>
    <mergeCell ref="T69:V69"/>
    <mergeCell ref="AF67:AH67"/>
    <mergeCell ref="AI30:AJ30"/>
    <mergeCell ref="B31:AA31"/>
    <mergeCell ref="B30:AA30"/>
    <mergeCell ref="AB30:AH30"/>
    <mergeCell ref="B42:AJ42"/>
    <mergeCell ref="B40:AJ40"/>
    <mergeCell ref="AB32:AH32"/>
    <mergeCell ref="AI32:AJ32"/>
    <mergeCell ref="AB34:AH34"/>
    <mergeCell ref="AI34:AJ34"/>
    <mergeCell ref="P36:Q36"/>
    <mergeCell ref="S36:T36"/>
    <mergeCell ref="V36:W36"/>
    <mergeCell ref="Z36:AA36"/>
    <mergeCell ref="AC36:AD36"/>
    <mergeCell ref="AH36:AI36"/>
    <mergeCell ref="B39:AJ39"/>
    <mergeCell ref="AB31:AH31"/>
    <mergeCell ref="B36:L36"/>
    <mergeCell ref="AI31:AJ31"/>
    <mergeCell ref="B32:B34"/>
    <mergeCell ref="AB35:AH35"/>
    <mergeCell ref="AI35:AJ35"/>
    <mergeCell ref="Y1:AB1"/>
    <mergeCell ref="AC1:AJ1"/>
    <mergeCell ref="X70:Y70"/>
    <mergeCell ref="AC70:AD70"/>
    <mergeCell ref="E93:AJ93"/>
    <mergeCell ref="E107:AJ107"/>
    <mergeCell ref="B83:AJ83"/>
    <mergeCell ref="B41:AJ41"/>
    <mergeCell ref="AB54:AH54"/>
    <mergeCell ref="AI33:AJ33"/>
    <mergeCell ref="AB33:AH33"/>
    <mergeCell ref="AD4:AE4"/>
    <mergeCell ref="AI29:AJ29"/>
    <mergeCell ref="H10:L10"/>
    <mergeCell ref="AE60:AI60"/>
    <mergeCell ref="B81:AJ81"/>
    <mergeCell ref="AB29:AH29"/>
    <mergeCell ref="D28:E28"/>
    <mergeCell ref="AB28:AH28"/>
    <mergeCell ref="AI28:AJ28"/>
    <mergeCell ref="AI50:AJ50"/>
    <mergeCell ref="B80:AJ80"/>
    <mergeCell ref="A103:D103"/>
    <mergeCell ref="A104:D111"/>
    <mergeCell ref="N65:P65"/>
    <mergeCell ref="B46:K46"/>
    <mergeCell ref="AE62:AJ63"/>
    <mergeCell ref="B62:J69"/>
    <mergeCell ref="S68:W68"/>
    <mergeCell ref="N69:P69"/>
    <mergeCell ref="T67:V67"/>
    <mergeCell ref="Z67:AB67"/>
    <mergeCell ref="S64:W64"/>
    <mergeCell ref="Y64:AC64"/>
    <mergeCell ref="S66:W66"/>
    <mergeCell ref="Y66:AC66"/>
    <mergeCell ref="F161:AI161"/>
    <mergeCell ref="F154:AI154"/>
    <mergeCell ref="A58:A66"/>
    <mergeCell ref="A89:D89"/>
    <mergeCell ref="B52:AA52"/>
    <mergeCell ref="B58:R58"/>
    <mergeCell ref="AB51:AH51"/>
    <mergeCell ref="AI51:AJ51"/>
    <mergeCell ref="M46:AJ47"/>
    <mergeCell ref="AB50:AH50"/>
    <mergeCell ref="AB52:AH52"/>
    <mergeCell ref="AI52:AJ52"/>
    <mergeCell ref="T65:V65"/>
    <mergeCell ref="S57:X57"/>
    <mergeCell ref="D49:E49"/>
    <mergeCell ref="AB49:AH49"/>
    <mergeCell ref="AI49:AJ49"/>
    <mergeCell ref="B48:K48"/>
    <mergeCell ref="B47:K47"/>
    <mergeCell ref="AI54:AJ54"/>
    <mergeCell ref="AB53:AH53"/>
    <mergeCell ref="AI53:AJ53"/>
    <mergeCell ref="AB56:AH56"/>
    <mergeCell ref="AI56:AJ56"/>
    <mergeCell ref="F155:AI155"/>
    <mergeCell ref="F153:AI153"/>
    <mergeCell ref="Y57:AD57"/>
    <mergeCell ref="AE57:AJ57"/>
    <mergeCell ref="H179:X179"/>
    <mergeCell ref="A150:D150"/>
    <mergeCell ref="M141:AJ141"/>
    <mergeCell ref="M142:AJ142"/>
    <mergeCell ref="M143:AJ143"/>
    <mergeCell ref="A145:AJ145"/>
    <mergeCell ref="M134:AJ134"/>
    <mergeCell ref="L135:L136"/>
    <mergeCell ref="M136:AJ136"/>
    <mergeCell ref="E150:AJ150"/>
    <mergeCell ref="A140:A143"/>
    <mergeCell ref="C140:AJ140"/>
    <mergeCell ref="B132:B136"/>
    <mergeCell ref="C132:J136"/>
    <mergeCell ref="K132:K133"/>
    <mergeCell ref="L132:L134"/>
    <mergeCell ref="F168:AI168"/>
    <mergeCell ref="F169:AI169"/>
    <mergeCell ref="F165:AI165"/>
    <mergeCell ref="F177:L177"/>
  </mergeCells>
  <phoneticPr fontId="7"/>
  <dataValidations count="3">
    <dataValidation imeMode="halfAlpha" allowBlank="1" showInputMessage="1" showErrorMessage="1" sqref="S36:T36 J197:K197 R49 D197:E197 O49 Z49 P36:Q36 Z36:AA36 AC36:AD36 O85:P85 R85:S85 P57:Q57 Y85:Z85 P76:Q76 AC76:AD76 Z76:AA76 S76:T76 AB85:AC85 G197:H197 A15 K15 T15 W70 AH70"/>
    <dataValidation imeMode="hiragana" allowBlank="1" showInputMessage="1" showErrorMessage="1" sqref="S89:S92 W199 S198 S101 S103:S105"/>
    <dataValidation type="list" allowBlank="1" showInputMessage="1" showErrorMessage="1" sqref="L96:N96">
      <formula1>"平成,令和"</formula1>
    </dataValidation>
  </dataValidations>
  <pageMargins left="0.62992125984251968" right="0.15748031496062992" top="0.62992125984251968" bottom="0.23622047244094491" header="0.51181102362204722" footer="0.35433070866141736"/>
  <pageSetup paperSize="9" scale="99" orientation="portrait" r:id="rId1"/>
  <headerFooter alignWithMargins="0"/>
  <rowBreaks count="5" manualBreakCount="5">
    <brk id="43" max="35" man="1"/>
    <brk id="85" max="35" man="1"/>
    <brk id="117" max="35" man="1"/>
    <brk id="145" max="35" man="1"/>
    <brk id="201"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75777" r:id="rId4" name="Check Box 1">
              <controlPr defaultSize="0" autoFill="0" autoLine="0" autoPict="0">
                <anchor moveWithCells="1">
                  <from>
                    <xdr:col>3</xdr:col>
                    <xdr:colOff>200025</xdr:colOff>
                    <xdr:row>150</xdr:row>
                    <xdr:rowOff>0</xdr:rowOff>
                  </from>
                  <to>
                    <xdr:col>5</xdr:col>
                    <xdr:colOff>9525</xdr:colOff>
                    <xdr:row>150</xdr:row>
                    <xdr:rowOff>333375</xdr:rowOff>
                  </to>
                </anchor>
              </controlPr>
            </control>
          </mc:Choice>
        </mc:AlternateContent>
        <mc:AlternateContent xmlns:mc="http://schemas.openxmlformats.org/markup-compatibility/2006">
          <mc:Choice Requires="x14">
            <control shapeId="75778" r:id="rId5" name="Check Box 2">
              <controlPr defaultSize="0" autoFill="0" autoLine="0" autoPict="0">
                <anchor moveWithCells="1">
                  <from>
                    <xdr:col>3</xdr:col>
                    <xdr:colOff>200025</xdr:colOff>
                    <xdr:row>153</xdr:row>
                    <xdr:rowOff>85725</xdr:rowOff>
                  </from>
                  <to>
                    <xdr:col>5</xdr:col>
                    <xdr:colOff>9525</xdr:colOff>
                    <xdr:row>155</xdr:row>
                    <xdr:rowOff>76200</xdr:rowOff>
                  </to>
                </anchor>
              </controlPr>
            </control>
          </mc:Choice>
        </mc:AlternateContent>
        <mc:AlternateContent xmlns:mc="http://schemas.openxmlformats.org/markup-compatibility/2006">
          <mc:Choice Requires="x14">
            <control shapeId="75779" r:id="rId6" name="Check Box 3">
              <controlPr defaultSize="0" autoFill="0" autoLine="0" autoPict="0">
                <anchor moveWithCells="1">
                  <from>
                    <xdr:col>3</xdr:col>
                    <xdr:colOff>200025</xdr:colOff>
                    <xdr:row>150</xdr:row>
                    <xdr:rowOff>409575</xdr:rowOff>
                  </from>
                  <to>
                    <xdr:col>5</xdr:col>
                    <xdr:colOff>9525</xdr:colOff>
                    <xdr:row>152</xdr:row>
                    <xdr:rowOff>76200</xdr:rowOff>
                  </to>
                </anchor>
              </controlPr>
            </control>
          </mc:Choice>
        </mc:AlternateContent>
        <mc:AlternateContent xmlns:mc="http://schemas.openxmlformats.org/markup-compatibility/2006">
          <mc:Choice Requires="x14">
            <control shapeId="75780" r:id="rId7" name="Check Box 4">
              <controlPr defaultSize="0" autoFill="0" autoLine="0" autoPict="0">
                <anchor moveWithCells="1">
                  <from>
                    <xdr:col>3</xdr:col>
                    <xdr:colOff>200025</xdr:colOff>
                    <xdr:row>151</xdr:row>
                    <xdr:rowOff>85725</xdr:rowOff>
                  </from>
                  <to>
                    <xdr:col>5</xdr:col>
                    <xdr:colOff>9525</xdr:colOff>
                    <xdr:row>153</xdr:row>
                    <xdr:rowOff>76200</xdr:rowOff>
                  </to>
                </anchor>
              </controlPr>
            </control>
          </mc:Choice>
        </mc:AlternateContent>
        <mc:AlternateContent xmlns:mc="http://schemas.openxmlformats.org/markup-compatibility/2006">
          <mc:Choice Requires="x14">
            <control shapeId="75781" r:id="rId8" name="Check Box 5">
              <controlPr defaultSize="0" autoFill="0" autoLine="0" autoPict="0">
                <anchor moveWithCells="1">
                  <from>
                    <xdr:col>3</xdr:col>
                    <xdr:colOff>200025</xdr:colOff>
                    <xdr:row>152</xdr:row>
                    <xdr:rowOff>85725</xdr:rowOff>
                  </from>
                  <to>
                    <xdr:col>5</xdr:col>
                    <xdr:colOff>9525</xdr:colOff>
                    <xdr:row>154</xdr:row>
                    <xdr:rowOff>76200</xdr:rowOff>
                  </to>
                </anchor>
              </controlPr>
            </control>
          </mc:Choice>
        </mc:AlternateContent>
        <mc:AlternateContent xmlns:mc="http://schemas.openxmlformats.org/markup-compatibility/2006">
          <mc:Choice Requires="x14">
            <control shapeId="75782" r:id="rId9" name="Check Box 6">
              <controlPr defaultSize="0" autoFill="0" autoLine="0" autoPict="0">
                <anchor moveWithCells="1">
                  <from>
                    <xdr:col>3</xdr:col>
                    <xdr:colOff>200025</xdr:colOff>
                    <xdr:row>161</xdr:row>
                    <xdr:rowOff>161925</xdr:rowOff>
                  </from>
                  <to>
                    <xdr:col>4</xdr:col>
                    <xdr:colOff>171450</xdr:colOff>
                    <xdr:row>162</xdr:row>
                    <xdr:rowOff>171450</xdr:rowOff>
                  </to>
                </anchor>
              </controlPr>
            </control>
          </mc:Choice>
        </mc:AlternateContent>
        <mc:AlternateContent xmlns:mc="http://schemas.openxmlformats.org/markup-compatibility/2006">
          <mc:Choice Requires="x14">
            <control shapeId="75783" r:id="rId10" name="Check Box 7">
              <controlPr defaultSize="0" autoFill="0" autoLine="0" autoPict="0">
                <anchor moveWithCells="1">
                  <from>
                    <xdr:col>3</xdr:col>
                    <xdr:colOff>200025</xdr:colOff>
                    <xdr:row>154</xdr:row>
                    <xdr:rowOff>142875</xdr:rowOff>
                  </from>
                  <to>
                    <xdr:col>4</xdr:col>
                    <xdr:colOff>171450</xdr:colOff>
                    <xdr:row>156</xdr:row>
                    <xdr:rowOff>47625</xdr:rowOff>
                  </to>
                </anchor>
              </controlPr>
            </control>
          </mc:Choice>
        </mc:AlternateContent>
        <mc:AlternateContent xmlns:mc="http://schemas.openxmlformats.org/markup-compatibility/2006">
          <mc:Choice Requires="x14">
            <control shapeId="75784" r:id="rId11" name="Check Box 8">
              <controlPr defaultSize="0" autoFill="0" autoLine="0" autoPict="0">
                <anchor moveWithCells="1">
                  <from>
                    <xdr:col>3</xdr:col>
                    <xdr:colOff>200025</xdr:colOff>
                    <xdr:row>155</xdr:row>
                    <xdr:rowOff>142875</xdr:rowOff>
                  </from>
                  <to>
                    <xdr:col>4</xdr:col>
                    <xdr:colOff>171450</xdr:colOff>
                    <xdr:row>157</xdr:row>
                    <xdr:rowOff>47625</xdr:rowOff>
                  </to>
                </anchor>
              </controlPr>
            </control>
          </mc:Choice>
        </mc:AlternateContent>
        <mc:AlternateContent xmlns:mc="http://schemas.openxmlformats.org/markup-compatibility/2006">
          <mc:Choice Requires="x14">
            <control shapeId="75785" r:id="rId12" name="Check Box 9">
              <controlPr defaultSize="0" autoFill="0" autoLine="0" autoPict="0">
                <anchor moveWithCells="1">
                  <from>
                    <xdr:col>3</xdr:col>
                    <xdr:colOff>200025</xdr:colOff>
                    <xdr:row>156</xdr:row>
                    <xdr:rowOff>142875</xdr:rowOff>
                  </from>
                  <to>
                    <xdr:col>4</xdr:col>
                    <xdr:colOff>171450</xdr:colOff>
                    <xdr:row>157</xdr:row>
                    <xdr:rowOff>219075</xdr:rowOff>
                  </to>
                </anchor>
              </controlPr>
            </control>
          </mc:Choice>
        </mc:AlternateContent>
        <mc:AlternateContent xmlns:mc="http://schemas.openxmlformats.org/markup-compatibility/2006">
          <mc:Choice Requires="x14">
            <control shapeId="75786" r:id="rId13" name="Check Box 10">
              <controlPr defaultSize="0" autoFill="0" autoLine="0" autoPict="0">
                <anchor moveWithCells="1">
                  <from>
                    <xdr:col>3</xdr:col>
                    <xdr:colOff>200025</xdr:colOff>
                    <xdr:row>157</xdr:row>
                    <xdr:rowOff>409575</xdr:rowOff>
                  </from>
                  <to>
                    <xdr:col>4</xdr:col>
                    <xdr:colOff>171450</xdr:colOff>
                    <xdr:row>159</xdr:row>
                    <xdr:rowOff>38100</xdr:rowOff>
                  </to>
                </anchor>
              </controlPr>
            </control>
          </mc:Choice>
        </mc:AlternateContent>
        <mc:AlternateContent xmlns:mc="http://schemas.openxmlformats.org/markup-compatibility/2006">
          <mc:Choice Requires="x14">
            <control shapeId="75787" r:id="rId14" name="Check Box 11">
              <controlPr defaultSize="0" autoFill="0" autoLine="0" autoPict="0">
                <anchor moveWithCells="1">
                  <from>
                    <xdr:col>3</xdr:col>
                    <xdr:colOff>200025</xdr:colOff>
                    <xdr:row>158</xdr:row>
                    <xdr:rowOff>142875</xdr:rowOff>
                  </from>
                  <to>
                    <xdr:col>4</xdr:col>
                    <xdr:colOff>171450</xdr:colOff>
                    <xdr:row>160</xdr:row>
                    <xdr:rowOff>47625</xdr:rowOff>
                  </to>
                </anchor>
              </controlPr>
            </control>
          </mc:Choice>
        </mc:AlternateContent>
        <mc:AlternateContent xmlns:mc="http://schemas.openxmlformats.org/markup-compatibility/2006">
          <mc:Choice Requires="x14">
            <control shapeId="75788" r:id="rId15" name="Check Box 12">
              <controlPr defaultSize="0" autoFill="0" autoLine="0" autoPict="0">
                <anchor moveWithCells="1">
                  <from>
                    <xdr:col>3</xdr:col>
                    <xdr:colOff>200025</xdr:colOff>
                    <xdr:row>159</xdr:row>
                    <xdr:rowOff>133350</xdr:rowOff>
                  </from>
                  <to>
                    <xdr:col>4</xdr:col>
                    <xdr:colOff>171450</xdr:colOff>
                    <xdr:row>161</xdr:row>
                    <xdr:rowOff>38100</xdr:rowOff>
                  </to>
                </anchor>
              </controlPr>
            </control>
          </mc:Choice>
        </mc:AlternateContent>
        <mc:AlternateContent xmlns:mc="http://schemas.openxmlformats.org/markup-compatibility/2006">
          <mc:Choice Requires="x14">
            <control shapeId="75789" r:id="rId16" name="Check Box 13">
              <controlPr defaultSize="0" autoFill="0" autoLine="0" autoPict="0">
                <anchor moveWithCells="1">
                  <from>
                    <xdr:col>3</xdr:col>
                    <xdr:colOff>200025</xdr:colOff>
                    <xdr:row>160</xdr:row>
                    <xdr:rowOff>142875</xdr:rowOff>
                  </from>
                  <to>
                    <xdr:col>4</xdr:col>
                    <xdr:colOff>171450</xdr:colOff>
                    <xdr:row>162</xdr:row>
                    <xdr:rowOff>47625</xdr:rowOff>
                  </to>
                </anchor>
              </controlPr>
            </control>
          </mc:Choice>
        </mc:AlternateContent>
        <mc:AlternateContent xmlns:mc="http://schemas.openxmlformats.org/markup-compatibility/2006">
          <mc:Choice Requires="x14">
            <control shapeId="75790" r:id="rId17" name="Check Box 14">
              <controlPr defaultSize="0" autoFill="0" autoLine="0" autoPict="0">
                <anchor moveWithCells="1">
                  <from>
                    <xdr:col>3</xdr:col>
                    <xdr:colOff>200025</xdr:colOff>
                    <xdr:row>162</xdr:row>
                    <xdr:rowOff>133350</xdr:rowOff>
                  </from>
                  <to>
                    <xdr:col>4</xdr:col>
                    <xdr:colOff>171450</xdr:colOff>
                    <xdr:row>164</xdr:row>
                    <xdr:rowOff>38100</xdr:rowOff>
                  </to>
                </anchor>
              </controlPr>
            </control>
          </mc:Choice>
        </mc:AlternateContent>
        <mc:AlternateContent xmlns:mc="http://schemas.openxmlformats.org/markup-compatibility/2006">
          <mc:Choice Requires="x14">
            <control shapeId="75791" r:id="rId18" name="Check Box 15">
              <controlPr defaultSize="0" autoFill="0" autoLine="0" autoPict="0">
                <anchor moveWithCells="1">
                  <from>
                    <xdr:col>3</xdr:col>
                    <xdr:colOff>200025</xdr:colOff>
                    <xdr:row>166</xdr:row>
                    <xdr:rowOff>95250</xdr:rowOff>
                  </from>
                  <to>
                    <xdr:col>4</xdr:col>
                    <xdr:colOff>200025</xdr:colOff>
                    <xdr:row>168</xdr:row>
                    <xdr:rowOff>47625</xdr:rowOff>
                  </to>
                </anchor>
              </controlPr>
            </control>
          </mc:Choice>
        </mc:AlternateContent>
        <mc:AlternateContent xmlns:mc="http://schemas.openxmlformats.org/markup-compatibility/2006">
          <mc:Choice Requires="x14">
            <control shapeId="75792" r:id="rId19" name="Check Box 16">
              <controlPr defaultSize="0" autoFill="0" autoLine="0" autoPict="0">
                <anchor moveWithCells="1">
                  <from>
                    <xdr:col>3</xdr:col>
                    <xdr:colOff>209550</xdr:colOff>
                    <xdr:row>163</xdr:row>
                    <xdr:rowOff>123825</xdr:rowOff>
                  </from>
                  <to>
                    <xdr:col>5</xdr:col>
                    <xdr:colOff>0</xdr:colOff>
                    <xdr:row>165</xdr:row>
                    <xdr:rowOff>85725</xdr:rowOff>
                  </to>
                </anchor>
              </controlPr>
            </control>
          </mc:Choice>
        </mc:AlternateContent>
        <mc:AlternateContent xmlns:mc="http://schemas.openxmlformats.org/markup-compatibility/2006">
          <mc:Choice Requires="x14">
            <control shapeId="75793" r:id="rId20" name="Check Box 17">
              <controlPr defaultSize="0" autoFill="0" autoLine="0" autoPict="0">
                <anchor moveWithCells="1">
                  <from>
                    <xdr:col>3</xdr:col>
                    <xdr:colOff>200025</xdr:colOff>
                    <xdr:row>164</xdr:row>
                    <xdr:rowOff>142875</xdr:rowOff>
                  </from>
                  <to>
                    <xdr:col>4</xdr:col>
                    <xdr:colOff>200025</xdr:colOff>
                    <xdr:row>165</xdr:row>
                    <xdr:rowOff>276225</xdr:rowOff>
                  </to>
                </anchor>
              </controlPr>
            </control>
          </mc:Choice>
        </mc:AlternateContent>
        <mc:AlternateContent xmlns:mc="http://schemas.openxmlformats.org/markup-compatibility/2006">
          <mc:Choice Requires="x14">
            <control shapeId="75794" r:id="rId21" name="Check Box 18">
              <controlPr defaultSize="0" autoFill="0" autoLine="0" autoPict="0">
                <anchor moveWithCells="1">
                  <from>
                    <xdr:col>3</xdr:col>
                    <xdr:colOff>200025</xdr:colOff>
                    <xdr:row>165</xdr:row>
                    <xdr:rowOff>266700</xdr:rowOff>
                  </from>
                  <to>
                    <xdr:col>4</xdr:col>
                    <xdr:colOff>200025</xdr:colOff>
                    <xdr:row>167</xdr:row>
                    <xdr:rowOff>57150</xdr:rowOff>
                  </to>
                </anchor>
              </controlPr>
            </control>
          </mc:Choice>
        </mc:AlternateContent>
        <mc:AlternateContent xmlns:mc="http://schemas.openxmlformats.org/markup-compatibility/2006">
          <mc:Choice Requires="x14">
            <control shapeId="75795" r:id="rId22" name="Check Box 19">
              <controlPr defaultSize="0" autoFill="0" autoLine="0" autoPict="0">
                <anchor moveWithCells="1">
                  <from>
                    <xdr:col>3</xdr:col>
                    <xdr:colOff>200025</xdr:colOff>
                    <xdr:row>167</xdr:row>
                    <xdr:rowOff>104775</xdr:rowOff>
                  </from>
                  <to>
                    <xdr:col>4</xdr:col>
                    <xdr:colOff>200025</xdr:colOff>
                    <xdr:row>169</xdr:row>
                    <xdr:rowOff>57150</xdr:rowOff>
                  </to>
                </anchor>
              </controlPr>
            </control>
          </mc:Choice>
        </mc:AlternateContent>
        <mc:AlternateContent xmlns:mc="http://schemas.openxmlformats.org/markup-compatibility/2006">
          <mc:Choice Requires="x14">
            <control shapeId="75796" r:id="rId23" name="Check Box 20">
              <controlPr defaultSize="0" autoFill="0" autoLine="0" autoPict="0">
                <anchor moveWithCells="1">
                  <from>
                    <xdr:col>3</xdr:col>
                    <xdr:colOff>200025</xdr:colOff>
                    <xdr:row>169</xdr:row>
                    <xdr:rowOff>114300</xdr:rowOff>
                  </from>
                  <to>
                    <xdr:col>4</xdr:col>
                    <xdr:colOff>200025</xdr:colOff>
                    <xdr:row>171</xdr:row>
                    <xdr:rowOff>66675</xdr:rowOff>
                  </to>
                </anchor>
              </controlPr>
            </control>
          </mc:Choice>
        </mc:AlternateContent>
        <mc:AlternateContent xmlns:mc="http://schemas.openxmlformats.org/markup-compatibility/2006">
          <mc:Choice Requires="x14">
            <control shapeId="75797" r:id="rId24" name="Check Box 21">
              <controlPr defaultSize="0" autoFill="0" autoLine="0" autoPict="0">
                <anchor moveWithCells="1">
                  <from>
                    <xdr:col>3</xdr:col>
                    <xdr:colOff>200025</xdr:colOff>
                    <xdr:row>168</xdr:row>
                    <xdr:rowOff>114300</xdr:rowOff>
                  </from>
                  <to>
                    <xdr:col>4</xdr:col>
                    <xdr:colOff>200025</xdr:colOff>
                    <xdr:row>170</xdr:row>
                    <xdr:rowOff>66675</xdr:rowOff>
                  </to>
                </anchor>
              </controlPr>
            </control>
          </mc:Choice>
        </mc:AlternateContent>
        <mc:AlternateContent xmlns:mc="http://schemas.openxmlformats.org/markup-compatibility/2006">
          <mc:Choice Requires="x14">
            <control shapeId="75798" r:id="rId25" name="Check Box 22">
              <controlPr defaultSize="0" autoFill="0" autoLine="0" autoPict="0">
                <anchor moveWithCells="1">
                  <from>
                    <xdr:col>3</xdr:col>
                    <xdr:colOff>200025</xdr:colOff>
                    <xdr:row>175</xdr:row>
                    <xdr:rowOff>47625</xdr:rowOff>
                  </from>
                  <to>
                    <xdr:col>5</xdr:col>
                    <xdr:colOff>19050</xdr:colOff>
                    <xdr:row>175</xdr:row>
                    <xdr:rowOff>180975</xdr:rowOff>
                  </to>
                </anchor>
              </controlPr>
            </control>
          </mc:Choice>
        </mc:AlternateContent>
        <mc:AlternateContent xmlns:mc="http://schemas.openxmlformats.org/markup-compatibility/2006">
          <mc:Choice Requires="x14">
            <control shapeId="75799" r:id="rId26" name="Check Box 23">
              <controlPr defaultSize="0" autoFill="0" autoLine="0" autoPict="0">
                <anchor moveWithCells="1">
                  <from>
                    <xdr:col>3</xdr:col>
                    <xdr:colOff>200025</xdr:colOff>
                    <xdr:row>176</xdr:row>
                    <xdr:rowOff>38100</xdr:rowOff>
                  </from>
                  <to>
                    <xdr:col>5</xdr:col>
                    <xdr:colOff>19050</xdr:colOff>
                    <xdr:row>176</xdr:row>
                    <xdr:rowOff>161925</xdr:rowOff>
                  </to>
                </anchor>
              </controlPr>
            </control>
          </mc:Choice>
        </mc:AlternateContent>
        <mc:AlternateContent xmlns:mc="http://schemas.openxmlformats.org/markup-compatibility/2006">
          <mc:Choice Requires="x14">
            <control shapeId="75800" r:id="rId27" name="Check Box 24">
              <controlPr defaultSize="0" autoFill="0" autoLine="0" autoPict="0">
                <anchor moveWithCells="1">
                  <from>
                    <xdr:col>3</xdr:col>
                    <xdr:colOff>200025</xdr:colOff>
                    <xdr:row>176</xdr:row>
                    <xdr:rowOff>171450</xdr:rowOff>
                  </from>
                  <to>
                    <xdr:col>5</xdr:col>
                    <xdr:colOff>0</xdr:colOff>
                    <xdr:row>178</xdr:row>
                    <xdr:rowOff>28575</xdr:rowOff>
                  </to>
                </anchor>
              </controlPr>
            </control>
          </mc:Choice>
        </mc:AlternateContent>
        <mc:AlternateContent xmlns:mc="http://schemas.openxmlformats.org/markup-compatibility/2006">
          <mc:Choice Requires="x14">
            <control shapeId="75801" r:id="rId28" name="Check Box 25">
              <controlPr defaultSize="0" autoFill="0" autoLine="0" autoPict="0">
                <anchor moveWithCells="1">
                  <from>
                    <xdr:col>3</xdr:col>
                    <xdr:colOff>200025</xdr:colOff>
                    <xdr:row>177</xdr:row>
                    <xdr:rowOff>152400</xdr:rowOff>
                  </from>
                  <to>
                    <xdr:col>5</xdr:col>
                    <xdr:colOff>38100</xdr:colOff>
                    <xdr:row>179</xdr:row>
                    <xdr:rowOff>38100</xdr:rowOff>
                  </to>
                </anchor>
              </controlPr>
            </control>
          </mc:Choice>
        </mc:AlternateContent>
        <mc:AlternateContent xmlns:mc="http://schemas.openxmlformats.org/markup-compatibility/2006">
          <mc:Choice Requires="x14">
            <control shapeId="75802" r:id="rId29" name="Check Box 26">
              <controlPr defaultSize="0" autoFill="0" autoLine="0" autoPict="0">
                <anchor moveWithCells="1">
                  <from>
                    <xdr:col>17</xdr:col>
                    <xdr:colOff>171450</xdr:colOff>
                    <xdr:row>175</xdr:row>
                    <xdr:rowOff>28575</xdr:rowOff>
                  </from>
                  <to>
                    <xdr:col>19</xdr:col>
                    <xdr:colOff>28575</xdr:colOff>
                    <xdr:row>175</xdr:row>
                    <xdr:rowOff>171450</xdr:rowOff>
                  </to>
                </anchor>
              </controlPr>
            </control>
          </mc:Choice>
        </mc:AlternateContent>
        <mc:AlternateContent xmlns:mc="http://schemas.openxmlformats.org/markup-compatibility/2006">
          <mc:Choice Requires="x14">
            <control shapeId="75907" r:id="rId30" name="Check Box 131">
              <controlPr defaultSize="0" autoFill="0" autoLine="0" autoPict="0">
                <anchor moveWithCells="1">
                  <from>
                    <xdr:col>18</xdr:col>
                    <xdr:colOff>180975</xdr:colOff>
                    <xdr:row>18</xdr:row>
                    <xdr:rowOff>9525</xdr:rowOff>
                  </from>
                  <to>
                    <xdr:col>20</xdr:col>
                    <xdr:colOff>0</xdr:colOff>
                    <xdr:row>19</xdr:row>
                    <xdr:rowOff>9525</xdr:rowOff>
                  </to>
                </anchor>
              </controlPr>
            </control>
          </mc:Choice>
        </mc:AlternateContent>
        <mc:AlternateContent xmlns:mc="http://schemas.openxmlformats.org/markup-compatibility/2006">
          <mc:Choice Requires="x14">
            <control shapeId="75908" r:id="rId31" name="Check Box 132">
              <controlPr defaultSize="0" autoFill="0" autoLine="0" autoPict="0">
                <anchor moveWithCells="1">
                  <from>
                    <xdr:col>2</xdr:col>
                    <xdr:colOff>19050</xdr:colOff>
                    <xdr:row>18</xdr:row>
                    <xdr:rowOff>9525</xdr:rowOff>
                  </from>
                  <to>
                    <xdr:col>3</xdr:col>
                    <xdr:colOff>38100</xdr:colOff>
                    <xdr:row>19</xdr:row>
                    <xdr:rowOff>9525</xdr:rowOff>
                  </to>
                </anchor>
              </controlPr>
            </control>
          </mc:Choice>
        </mc:AlternateContent>
        <mc:AlternateContent xmlns:mc="http://schemas.openxmlformats.org/markup-compatibility/2006">
          <mc:Choice Requires="x14">
            <control shapeId="75915" r:id="rId32" name="Check Box 139">
              <controlPr defaultSize="0" autoFill="0" autoLine="0" autoPict="0">
                <anchor moveWithCells="1">
                  <from>
                    <xdr:col>4</xdr:col>
                    <xdr:colOff>0</xdr:colOff>
                    <xdr:row>89</xdr:row>
                    <xdr:rowOff>228600</xdr:rowOff>
                  </from>
                  <to>
                    <xdr:col>5</xdr:col>
                    <xdr:colOff>28575</xdr:colOff>
                    <xdr:row>90</xdr:row>
                    <xdr:rowOff>219075</xdr:rowOff>
                  </to>
                </anchor>
              </controlPr>
            </control>
          </mc:Choice>
        </mc:AlternateContent>
        <mc:AlternateContent xmlns:mc="http://schemas.openxmlformats.org/markup-compatibility/2006">
          <mc:Choice Requires="x14">
            <control shapeId="75916" r:id="rId33" name="Check Box 140">
              <controlPr defaultSize="0" autoFill="0" autoLine="0" autoPict="0">
                <anchor moveWithCells="1">
                  <from>
                    <xdr:col>4</xdr:col>
                    <xdr:colOff>0</xdr:colOff>
                    <xdr:row>87</xdr:row>
                    <xdr:rowOff>219075</xdr:rowOff>
                  </from>
                  <to>
                    <xdr:col>5</xdr:col>
                    <xdr:colOff>28575</xdr:colOff>
                    <xdr:row>89</xdr:row>
                    <xdr:rowOff>9525</xdr:rowOff>
                  </to>
                </anchor>
              </controlPr>
            </control>
          </mc:Choice>
        </mc:AlternateContent>
        <mc:AlternateContent xmlns:mc="http://schemas.openxmlformats.org/markup-compatibility/2006">
          <mc:Choice Requires="x14">
            <control shapeId="75917" r:id="rId34" name="Check Box 141">
              <controlPr defaultSize="0" autoFill="0" autoLine="0" autoPict="0">
                <anchor moveWithCells="1">
                  <from>
                    <xdr:col>7</xdr:col>
                    <xdr:colOff>171450</xdr:colOff>
                    <xdr:row>87</xdr:row>
                    <xdr:rowOff>219075</xdr:rowOff>
                  </from>
                  <to>
                    <xdr:col>9</xdr:col>
                    <xdr:colOff>28575</xdr:colOff>
                    <xdr:row>89</xdr:row>
                    <xdr:rowOff>9525</xdr:rowOff>
                  </to>
                </anchor>
              </controlPr>
            </control>
          </mc:Choice>
        </mc:AlternateContent>
        <mc:AlternateContent xmlns:mc="http://schemas.openxmlformats.org/markup-compatibility/2006">
          <mc:Choice Requires="x14">
            <control shapeId="75918" r:id="rId35" name="Check Box 142">
              <controlPr defaultSize="0" autoFill="0" autoLine="0" autoPict="0">
                <anchor moveWithCells="1">
                  <from>
                    <xdr:col>13</xdr:col>
                    <xdr:colOff>171450</xdr:colOff>
                    <xdr:row>87</xdr:row>
                    <xdr:rowOff>219075</xdr:rowOff>
                  </from>
                  <to>
                    <xdr:col>15</xdr:col>
                    <xdr:colOff>28575</xdr:colOff>
                    <xdr:row>89</xdr:row>
                    <xdr:rowOff>9525</xdr:rowOff>
                  </to>
                </anchor>
              </controlPr>
            </control>
          </mc:Choice>
        </mc:AlternateContent>
        <mc:AlternateContent xmlns:mc="http://schemas.openxmlformats.org/markup-compatibility/2006">
          <mc:Choice Requires="x14">
            <control shapeId="75919" r:id="rId36" name="Check Box 143">
              <controlPr defaultSize="0" autoFill="0" autoLine="0" autoPict="0">
                <anchor moveWithCells="1">
                  <from>
                    <xdr:col>20</xdr:col>
                    <xdr:colOff>171450</xdr:colOff>
                    <xdr:row>87</xdr:row>
                    <xdr:rowOff>219075</xdr:rowOff>
                  </from>
                  <to>
                    <xdr:col>22</xdr:col>
                    <xdr:colOff>28575</xdr:colOff>
                    <xdr:row>89</xdr:row>
                    <xdr:rowOff>9525</xdr:rowOff>
                  </to>
                </anchor>
              </controlPr>
            </control>
          </mc:Choice>
        </mc:AlternateContent>
        <mc:AlternateContent xmlns:mc="http://schemas.openxmlformats.org/markup-compatibility/2006">
          <mc:Choice Requires="x14">
            <control shapeId="75920" r:id="rId37" name="Check Box 144">
              <controlPr defaultSize="0" autoFill="0" autoLine="0" autoPict="0">
                <anchor moveWithCells="1">
                  <from>
                    <xdr:col>24</xdr:col>
                    <xdr:colOff>171450</xdr:colOff>
                    <xdr:row>87</xdr:row>
                    <xdr:rowOff>219075</xdr:rowOff>
                  </from>
                  <to>
                    <xdr:col>26</xdr:col>
                    <xdr:colOff>28575</xdr:colOff>
                    <xdr:row>89</xdr:row>
                    <xdr:rowOff>9525</xdr:rowOff>
                  </to>
                </anchor>
              </controlPr>
            </control>
          </mc:Choice>
        </mc:AlternateContent>
        <mc:AlternateContent xmlns:mc="http://schemas.openxmlformats.org/markup-compatibility/2006">
          <mc:Choice Requires="x14">
            <control shapeId="75921" r:id="rId38" name="Check Box 145">
              <controlPr defaultSize="0" autoFill="0" autoLine="0" autoPict="0">
                <anchor moveWithCells="1">
                  <from>
                    <xdr:col>9</xdr:col>
                    <xdr:colOff>180975</xdr:colOff>
                    <xdr:row>90</xdr:row>
                    <xdr:rowOff>0</xdr:rowOff>
                  </from>
                  <to>
                    <xdr:col>11</xdr:col>
                    <xdr:colOff>38100</xdr:colOff>
                    <xdr:row>90</xdr:row>
                    <xdr:rowOff>219075</xdr:rowOff>
                  </to>
                </anchor>
              </controlPr>
            </control>
          </mc:Choice>
        </mc:AlternateContent>
        <mc:AlternateContent xmlns:mc="http://schemas.openxmlformats.org/markup-compatibility/2006">
          <mc:Choice Requires="x14">
            <control shapeId="75922" r:id="rId39" name="Check Box 146">
              <controlPr defaultSize="0" autoFill="0" autoLine="0" autoPict="0">
                <anchor moveWithCells="1">
                  <from>
                    <xdr:col>16</xdr:col>
                    <xdr:colOff>161925</xdr:colOff>
                    <xdr:row>90</xdr:row>
                    <xdr:rowOff>0</xdr:rowOff>
                  </from>
                  <to>
                    <xdr:col>18</xdr:col>
                    <xdr:colOff>19050</xdr:colOff>
                    <xdr:row>90</xdr:row>
                    <xdr:rowOff>219075</xdr:rowOff>
                  </to>
                </anchor>
              </controlPr>
            </control>
          </mc:Choice>
        </mc:AlternateContent>
        <mc:AlternateContent xmlns:mc="http://schemas.openxmlformats.org/markup-compatibility/2006">
          <mc:Choice Requires="x14">
            <control shapeId="75923" r:id="rId40" name="Check Box 147">
              <controlPr defaultSize="0" autoFill="0" autoLine="0" autoPict="0">
                <anchor moveWithCells="1">
                  <from>
                    <xdr:col>20</xdr:col>
                    <xdr:colOff>180975</xdr:colOff>
                    <xdr:row>95</xdr:row>
                    <xdr:rowOff>0</xdr:rowOff>
                  </from>
                  <to>
                    <xdr:col>22</xdr:col>
                    <xdr:colOff>38100</xdr:colOff>
                    <xdr:row>95</xdr:row>
                    <xdr:rowOff>219075</xdr:rowOff>
                  </to>
                </anchor>
              </controlPr>
            </control>
          </mc:Choice>
        </mc:AlternateContent>
        <mc:AlternateContent xmlns:mc="http://schemas.openxmlformats.org/markup-compatibility/2006">
          <mc:Choice Requires="x14">
            <control shapeId="75924" r:id="rId41" name="Check Box 148">
              <controlPr defaultSize="0" autoFill="0" autoLine="0" autoPict="0">
                <anchor moveWithCells="1">
                  <from>
                    <xdr:col>24</xdr:col>
                    <xdr:colOff>180975</xdr:colOff>
                    <xdr:row>95</xdr:row>
                    <xdr:rowOff>0</xdr:rowOff>
                  </from>
                  <to>
                    <xdr:col>26</xdr:col>
                    <xdr:colOff>38100</xdr:colOff>
                    <xdr:row>95</xdr:row>
                    <xdr:rowOff>219075</xdr:rowOff>
                  </to>
                </anchor>
              </controlPr>
            </control>
          </mc:Choice>
        </mc:AlternateContent>
        <mc:AlternateContent xmlns:mc="http://schemas.openxmlformats.org/markup-compatibility/2006">
          <mc:Choice Requires="x14">
            <control shapeId="75925" r:id="rId42" name="Check Box 149">
              <controlPr defaultSize="0" autoFill="0" autoLine="0" autoPict="0">
                <anchor moveWithCells="1">
                  <from>
                    <xdr:col>4</xdr:col>
                    <xdr:colOff>0</xdr:colOff>
                    <xdr:row>99</xdr:row>
                    <xdr:rowOff>838200</xdr:rowOff>
                  </from>
                  <to>
                    <xdr:col>5</xdr:col>
                    <xdr:colOff>28575</xdr:colOff>
                    <xdr:row>101</xdr:row>
                    <xdr:rowOff>123825</xdr:rowOff>
                  </to>
                </anchor>
              </controlPr>
            </control>
          </mc:Choice>
        </mc:AlternateContent>
        <mc:AlternateContent xmlns:mc="http://schemas.openxmlformats.org/markup-compatibility/2006">
          <mc:Choice Requires="x14">
            <control shapeId="75926" r:id="rId43" name="Check Box 150">
              <controlPr defaultSize="0" autoFill="0" autoLine="0" autoPict="0">
                <anchor moveWithCells="1">
                  <from>
                    <xdr:col>12</xdr:col>
                    <xdr:colOff>180975</xdr:colOff>
                    <xdr:row>99</xdr:row>
                    <xdr:rowOff>838200</xdr:rowOff>
                  </from>
                  <to>
                    <xdr:col>14</xdr:col>
                    <xdr:colOff>38100</xdr:colOff>
                    <xdr:row>101</xdr:row>
                    <xdr:rowOff>123825</xdr:rowOff>
                  </to>
                </anchor>
              </controlPr>
            </control>
          </mc:Choice>
        </mc:AlternateContent>
        <mc:AlternateContent xmlns:mc="http://schemas.openxmlformats.org/markup-compatibility/2006">
          <mc:Choice Requires="x14">
            <control shapeId="75927" r:id="rId44" name="Check Box 151">
              <controlPr defaultSize="0" autoFill="0" autoLine="0" autoPict="0">
                <anchor moveWithCells="1">
                  <from>
                    <xdr:col>19</xdr:col>
                    <xdr:colOff>180975</xdr:colOff>
                    <xdr:row>99</xdr:row>
                    <xdr:rowOff>838200</xdr:rowOff>
                  </from>
                  <to>
                    <xdr:col>21</xdr:col>
                    <xdr:colOff>38100</xdr:colOff>
                    <xdr:row>101</xdr:row>
                    <xdr:rowOff>123825</xdr:rowOff>
                  </to>
                </anchor>
              </controlPr>
            </control>
          </mc:Choice>
        </mc:AlternateContent>
        <mc:AlternateContent xmlns:mc="http://schemas.openxmlformats.org/markup-compatibility/2006">
          <mc:Choice Requires="x14">
            <control shapeId="75928" r:id="rId45" name="Check Box 152">
              <controlPr defaultSize="0" autoFill="0" autoLine="0" autoPict="0">
                <anchor moveWithCells="1">
                  <from>
                    <xdr:col>4</xdr:col>
                    <xdr:colOff>0</xdr:colOff>
                    <xdr:row>103</xdr:row>
                    <xdr:rowOff>171450</xdr:rowOff>
                  </from>
                  <to>
                    <xdr:col>5</xdr:col>
                    <xdr:colOff>28575</xdr:colOff>
                    <xdr:row>105</xdr:row>
                    <xdr:rowOff>38100</xdr:rowOff>
                  </to>
                </anchor>
              </controlPr>
            </control>
          </mc:Choice>
        </mc:AlternateContent>
        <mc:AlternateContent xmlns:mc="http://schemas.openxmlformats.org/markup-compatibility/2006">
          <mc:Choice Requires="x14">
            <control shapeId="75930" r:id="rId46" name="Check Box 154">
              <controlPr defaultSize="0" autoFill="0" autoLine="0" autoPict="0">
                <anchor moveWithCells="1">
                  <from>
                    <xdr:col>7</xdr:col>
                    <xdr:colOff>171450</xdr:colOff>
                    <xdr:row>101</xdr:row>
                    <xdr:rowOff>323850</xdr:rowOff>
                  </from>
                  <to>
                    <xdr:col>9</xdr:col>
                    <xdr:colOff>28575</xdr:colOff>
                    <xdr:row>103</xdr:row>
                    <xdr:rowOff>28575</xdr:rowOff>
                  </to>
                </anchor>
              </controlPr>
            </control>
          </mc:Choice>
        </mc:AlternateContent>
        <mc:AlternateContent xmlns:mc="http://schemas.openxmlformats.org/markup-compatibility/2006">
          <mc:Choice Requires="x14">
            <control shapeId="75931" r:id="rId47" name="Check Box 155">
              <controlPr defaultSize="0" autoFill="0" autoLine="0" autoPict="0">
                <anchor moveWithCells="1">
                  <from>
                    <xdr:col>13</xdr:col>
                    <xdr:colOff>171450</xdr:colOff>
                    <xdr:row>101</xdr:row>
                    <xdr:rowOff>323850</xdr:rowOff>
                  </from>
                  <to>
                    <xdr:col>15</xdr:col>
                    <xdr:colOff>28575</xdr:colOff>
                    <xdr:row>103</xdr:row>
                    <xdr:rowOff>28575</xdr:rowOff>
                  </to>
                </anchor>
              </controlPr>
            </control>
          </mc:Choice>
        </mc:AlternateContent>
        <mc:AlternateContent xmlns:mc="http://schemas.openxmlformats.org/markup-compatibility/2006">
          <mc:Choice Requires="x14">
            <control shapeId="75932" r:id="rId48" name="Check Box 156">
              <controlPr defaultSize="0" autoFill="0" autoLine="0" autoPict="0">
                <anchor moveWithCells="1">
                  <from>
                    <xdr:col>20</xdr:col>
                    <xdr:colOff>180975</xdr:colOff>
                    <xdr:row>102</xdr:row>
                    <xdr:rowOff>0</xdr:rowOff>
                  </from>
                  <to>
                    <xdr:col>22</xdr:col>
                    <xdr:colOff>38100</xdr:colOff>
                    <xdr:row>103</xdr:row>
                    <xdr:rowOff>19050</xdr:rowOff>
                  </to>
                </anchor>
              </controlPr>
            </control>
          </mc:Choice>
        </mc:AlternateContent>
        <mc:AlternateContent xmlns:mc="http://schemas.openxmlformats.org/markup-compatibility/2006">
          <mc:Choice Requires="x14">
            <control shapeId="75933" r:id="rId49" name="Check Box 157">
              <controlPr defaultSize="0" autoFill="0" autoLine="0" autoPict="0">
                <anchor moveWithCells="1">
                  <from>
                    <xdr:col>23</xdr:col>
                    <xdr:colOff>180975</xdr:colOff>
                    <xdr:row>102</xdr:row>
                    <xdr:rowOff>0</xdr:rowOff>
                  </from>
                  <to>
                    <xdr:col>25</xdr:col>
                    <xdr:colOff>38100</xdr:colOff>
                    <xdr:row>103</xdr:row>
                    <xdr:rowOff>19050</xdr:rowOff>
                  </to>
                </anchor>
              </controlPr>
            </control>
          </mc:Choice>
        </mc:AlternateContent>
        <mc:AlternateContent xmlns:mc="http://schemas.openxmlformats.org/markup-compatibility/2006">
          <mc:Choice Requires="x14">
            <control shapeId="75934" r:id="rId50" name="Check Box 158">
              <controlPr defaultSize="0" autoFill="0" autoLine="0" autoPict="0">
                <anchor moveWithCells="1">
                  <from>
                    <xdr:col>9</xdr:col>
                    <xdr:colOff>180975</xdr:colOff>
                    <xdr:row>103</xdr:row>
                    <xdr:rowOff>171450</xdr:rowOff>
                  </from>
                  <to>
                    <xdr:col>11</xdr:col>
                    <xdr:colOff>38100</xdr:colOff>
                    <xdr:row>105</xdr:row>
                    <xdr:rowOff>28575</xdr:rowOff>
                  </to>
                </anchor>
              </controlPr>
            </control>
          </mc:Choice>
        </mc:AlternateContent>
        <mc:AlternateContent xmlns:mc="http://schemas.openxmlformats.org/markup-compatibility/2006">
          <mc:Choice Requires="x14">
            <control shapeId="75935" r:id="rId51" name="Check Box 159">
              <controlPr defaultSize="0" autoFill="0" autoLine="0" autoPict="0">
                <anchor moveWithCells="1">
                  <from>
                    <xdr:col>16</xdr:col>
                    <xdr:colOff>171450</xdr:colOff>
                    <xdr:row>103</xdr:row>
                    <xdr:rowOff>171450</xdr:rowOff>
                  </from>
                  <to>
                    <xdr:col>18</xdr:col>
                    <xdr:colOff>28575</xdr:colOff>
                    <xdr:row>105</xdr:row>
                    <xdr:rowOff>28575</xdr:rowOff>
                  </to>
                </anchor>
              </controlPr>
            </control>
          </mc:Choice>
        </mc:AlternateContent>
        <mc:AlternateContent xmlns:mc="http://schemas.openxmlformats.org/markup-compatibility/2006">
          <mc:Choice Requires="x14">
            <control shapeId="75936" r:id="rId52" name="Check Box 160">
              <controlPr defaultSize="0" autoFill="0" autoLine="0" autoPict="0">
                <anchor moveWithCells="1">
                  <from>
                    <xdr:col>19</xdr:col>
                    <xdr:colOff>171450</xdr:colOff>
                    <xdr:row>109</xdr:row>
                    <xdr:rowOff>142875</xdr:rowOff>
                  </from>
                  <to>
                    <xdr:col>21</xdr:col>
                    <xdr:colOff>28575</xdr:colOff>
                    <xdr:row>111</xdr:row>
                    <xdr:rowOff>28575</xdr:rowOff>
                  </to>
                </anchor>
              </controlPr>
            </control>
          </mc:Choice>
        </mc:AlternateContent>
        <mc:AlternateContent xmlns:mc="http://schemas.openxmlformats.org/markup-compatibility/2006">
          <mc:Choice Requires="x14">
            <control shapeId="75937" r:id="rId53" name="Check Box 161">
              <controlPr defaultSize="0" autoFill="0" autoLine="0" autoPict="0">
                <anchor moveWithCells="1">
                  <from>
                    <xdr:col>23</xdr:col>
                    <xdr:colOff>171450</xdr:colOff>
                    <xdr:row>109</xdr:row>
                    <xdr:rowOff>142875</xdr:rowOff>
                  </from>
                  <to>
                    <xdr:col>25</xdr:col>
                    <xdr:colOff>28575</xdr:colOff>
                    <xdr:row>111</xdr:row>
                    <xdr:rowOff>28575</xdr:rowOff>
                  </to>
                </anchor>
              </controlPr>
            </control>
          </mc:Choice>
        </mc:AlternateContent>
        <mc:AlternateContent xmlns:mc="http://schemas.openxmlformats.org/markup-compatibility/2006">
          <mc:Choice Requires="x14">
            <control shapeId="75940" r:id="rId54" name="Check Box 164">
              <controlPr defaultSize="0" autoFill="0" autoLine="0" autoPict="0">
                <anchor moveWithCells="1">
                  <from>
                    <xdr:col>3</xdr:col>
                    <xdr:colOff>200025</xdr:colOff>
                    <xdr:row>101</xdr:row>
                    <xdr:rowOff>323850</xdr:rowOff>
                  </from>
                  <to>
                    <xdr:col>5</xdr:col>
                    <xdr:colOff>19050</xdr:colOff>
                    <xdr:row>103</xdr:row>
                    <xdr:rowOff>28575</xdr:rowOff>
                  </to>
                </anchor>
              </controlPr>
            </control>
          </mc:Choice>
        </mc:AlternateContent>
        <mc:AlternateContent xmlns:mc="http://schemas.openxmlformats.org/markup-compatibility/2006">
          <mc:Choice Requires="x14">
            <control shapeId="75943" r:id="rId55" name="Check Box 167">
              <controlPr defaultSize="0" autoFill="0" autoLine="0" autoPict="0">
                <anchor moveWithCells="1">
                  <from>
                    <xdr:col>27</xdr:col>
                    <xdr:colOff>171450</xdr:colOff>
                    <xdr:row>123</xdr:row>
                    <xdr:rowOff>57150</xdr:rowOff>
                  </from>
                  <to>
                    <xdr:col>29</xdr:col>
                    <xdr:colOff>0</xdr:colOff>
                    <xdr:row>125</xdr:row>
                    <xdr:rowOff>28575</xdr:rowOff>
                  </to>
                </anchor>
              </controlPr>
            </control>
          </mc:Choice>
        </mc:AlternateContent>
        <mc:AlternateContent xmlns:mc="http://schemas.openxmlformats.org/markup-compatibility/2006">
          <mc:Choice Requires="x14">
            <control shapeId="75944" r:id="rId56" name="Check Box 168">
              <controlPr defaultSize="0" autoFill="0" autoLine="0" autoPict="0">
                <anchor moveWithCells="1">
                  <from>
                    <xdr:col>9</xdr:col>
                    <xdr:colOff>180975</xdr:colOff>
                    <xdr:row>139</xdr:row>
                    <xdr:rowOff>323850</xdr:rowOff>
                  </from>
                  <to>
                    <xdr:col>11</xdr:col>
                    <xdr:colOff>0</xdr:colOff>
                    <xdr:row>141</xdr:row>
                    <xdr:rowOff>28575</xdr:rowOff>
                  </to>
                </anchor>
              </controlPr>
            </control>
          </mc:Choice>
        </mc:AlternateContent>
        <mc:AlternateContent xmlns:mc="http://schemas.openxmlformats.org/markup-compatibility/2006">
          <mc:Choice Requires="x14">
            <control shapeId="75945" r:id="rId57" name="Check Box 169">
              <controlPr defaultSize="0" autoFill="0" autoLine="0" autoPict="0">
                <anchor moveWithCells="1">
                  <from>
                    <xdr:col>9</xdr:col>
                    <xdr:colOff>180975</xdr:colOff>
                    <xdr:row>141</xdr:row>
                    <xdr:rowOff>85725</xdr:rowOff>
                  </from>
                  <to>
                    <xdr:col>11</xdr:col>
                    <xdr:colOff>0</xdr:colOff>
                    <xdr:row>141</xdr:row>
                    <xdr:rowOff>361950</xdr:rowOff>
                  </to>
                </anchor>
              </controlPr>
            </control>
          </mc:Choice>
        </mc:AlternateContent>
        <mc:AlternateContent xmlns:mc="http://schemas.openxmlformats.org/markup-compatibility/2006">
          <mc:Choice Requires="x14">
            <control shapeId="75946" r:id="rId58" name="Check Box 170">
              <controlPr defaultSize="0" autoFill="0" autoLine="0" autoPict="0">
                <anchor moveWithCells="1">
                  <from>
                    <xdr:col>9</xdr:col>
                    <xdr:colOff>180975</xdr:colOff>
                    <xdr:row>142</xdr:row>
                    <xdr:rowOff>28575</xdr:rowOff>
                  </from>
                  <to>
                    <xdr:col>11</xdr:col>
                    <xdr:colOff>19050</xdr:colOff>
                    <xdr:row>142</xdr:row>
                    <xdr:rowOff>419100</xdr:rowOff>
                  </to>
                </anchor>
              </controlPr>
            </control>
          </mc:Choice>
        </mc:AlternateContent>
        <mc:AlternateContent xmlns:mc="http://schemas.openxmlformats.org/markup-compatibility/2006">
          <mc:Choice Requires="x14">
            <control shapeId="75947" r:id="rId59" name="Check Box 171">
              <controlPr defaultSize="0" autoFill="0" autoLine="0" autoPict="0">
                <anchor moveWithCells="1">
                  <from>
                    <xdr:col>31</xdr:col>
                    <xdr:colOff>171450</xdr:colOff>
                    <xdr:row>123</xdr:row>
                    <xdr:rowOff>57150</xdr:rowOff>
                  </from>
                  <to>
                    <xdr:col>33</xdr:col>
                    <xdr:colOff>0</xdr:colOff>
                    <xdr:row>125</xdr:row>
                    <xdr:rowOff>28575</xdr:rowOff>
                  </to>
                </anchor>
              </controlPr>
            </control>
          </mc:Choice>
        </mc:AlternateContent>
        <mc:AlternateContent xmlns:mc="http://schemas.openxmlformats.org/markup-compatibility/2006">
          <mc:Choice Requires="x14">
            <control shapeId="75948" r:id="rId60" name="Check Box 172">
              <controlPr defaultSize="0" autoFill="0" autoLine="0" autoPict="0">
                <anchor moveWithCells="1">
                  <from>
                    <xdr:col>27</xdr:col>
                    <xdr:colOff>171450</xdr:colOff>
                    <xdr:row>128</xdr:row>
                    <xdr:rowOff>85725</xdr:rowOff>
                  </from>
                  <to>
                    <xdr:col>29</xdr:col>
                    <xdr:colOff>0</xdr:colOff>
                    <xdr:row>130</xdr:row>
                    <xdr:rowOff>47625</xdr:rowOff>
                  </to>
                </anchor>
              </controlPr>
            </control>
          </mc:Choice>
        </mc:AlternateContent>
        <mc:AlternateContent xmlns:mc="http://schemas.openxmlformats.org/markup-compatibility/2006">
          <mc:Choice Requires="x14">
            <control shapeId="75949" r:id="rId61" name="Check Box 173">
              <controlPr defaultSize="0" autoFill="0" autoLine="0" autoPict="0">
                <anchor moveWithCells="1">
                  <from>
                    <xdr:col>31</xdr:col>
                    <xdr:colOff>161925</xdr:colOff>
                    <xdr:row>128</xdr:row>
                    <xdr:rowOff>85725</xdr:rowOff>
                  </from>
                  <to>
                    <xdr:col>32</xdr:col>
                    <xdr:colOff>180975</xdr:colOff>
                    <xdr:row>130</xdr:row>
                    <xdr:rowOff>47625</xdr:rowOff>
                  </to>
                </anchor>
              </controlPr>
            </control>
          </mc:Choice>
        </mc:AlternateContent>
        <mc:AlternateContent xmlns:mc="http://schemas.openxmlformats.org/markup-compatibility/2006">
          <mc:Choice Requires="x14">
            <control shapeId="75950" r:id="rId62" name="Check Box 174">
              <controlPr defaultSize="0" autoFill="0" autoLine="0" autoPict="0">
                <anchor moveWithCells="1">
                  <from>
                    <xdr:col>9</xdr:col>
                    <xdr:colOff>180975</xdr:colOff>
                    <xdr:row>133</xdr:row>
                    <xdr:rowOff>161925</xdr:rowOff>
                  </from>
                  <to>
                    <xdr:col>11</xdr:col>
                    <xdr:colOff>9525</xdr:colOff>
                    <xdr:row>133</xdr:row>
                    <xdr:rowOff>419100</xdr:rowOff>
                  </to>
                </anchor>
              </controlPr>
            </control>
          </mc:Choice>
        </mc:AlternateContent>
        <mc:AlternateContent xmlns:mc="http://schemas.openxmlformats.org/markup-compatibility/2006">
          <mc:Choice Requires="x14">
            <control shapeId="75951" r:id="rId63" name="Check Box 175">
              <controlPr defaultSize="0" autoFill="0" autoLine="0" autoPict="0">
                <anchor moveWithCells="1">
                  <from>
                    <xdr:col>9</xdr:col>
                    <xdr:colOff>171450</xdr:colOff>
                    <xdr:row>135</xdr:row>
                    <xdr:rowOff>219075</xdr:rowOff>
                  </from>
                  <to>
                    <xdr:col>11</xdr:col>
                    <xdr:colOff>0</xdr:colOff>
                    <xdr:row>135</xdr:row>
                    <xdr:rowOff>552450</xdr:rowOff>
                  </to>
                </anchor>
              </controlPr>
            </control>
          </mc:Choice>
        </mc:AlternateContent>
        <mc:AlternateContent xmlns:mc="http://schemas.openxmlformats.org/markup-compatibility/2006">
          <mc:Choice Requires="x14">
            <control shapeId="75952" r:id="rId64" name="Check Box 176">
              <controlPr defaultSize="0" autoFill="0" autoLine="0" autoPict="0">
                <anchor moveWithCells="1">
                  <from>
                    <xdr:col>27</xdr:col>
                    <xdr:colOff>161925</xdr:colOff>
                    <xdr:row>138</xdr:row>
                    <xdr:rowOff>0</xdr:rowOff>
                  </from>
                  <to>
                    <xdr:col>29</xdr:col>
                    <xdr:colOff>0</xdr:colOff>
                    <xdr:row>139</xdr:row>
                    <xdr:rowOff>19050</xdr:rowOff>
                  </to>
                </anchor>
              </controlPr>
            </control>
          </mc:Choice>
        </mc:AlternateContent>
        <mc:AlternateContent xmlns:mc="http://schemas.openxmlformats.org/markup-compatibility/2006">
          <mc:Choice Requires="x14">
            <control shapeId="75953" r:id="rId65" name="Check Box 177">
              <controlPr defaultSize="0" autoFill="0" autoLine="0" autoPict="0">
                <anchor moveWithCells="1">
                  <from>
                    <xdr:col>31</xdr:col>
                    <xdr:colOff>171450</xdr:colOff>
                    <xdr:row>138</xdr:row>
                    <xdr:rowOff>0</xdr:rowOff>
                  </from>
                  <to>
                    <xdr:col>33</xdr:col>
                    <xdr:colOff>0</xdr:colOff>
                    <xdr:row>139</xdr:row>
                    <xdr:rowOff>19050</xdr:rowOff>
                  </to>
                </anchor>
              </controlPr>
            </control>
          </mc:Choice>
        </mc:AlternateContent>
        <mc:AlternateContent xmlns:mc="http://schemas.openxmlformats.org/markup-compatibility/2006">
          <mc:Choice Requires="x14">
            <control shapeId="75971" r:id="rId66" name="Check Box 195">
              <controlPr defaultSize="0" autoFill="0" autoLine="0" autoPict="0">
                <anchor moveWithCells="1">
                  <from>
                    <xdr:col>17</xdr:col>
                    <xdr:colOff>171450</xdr:colOff>
                    <xdr:row>176</xdr:row>
                    <xdr:rowOff>28575</xdr:rowOff>
                  </from>
                  <to>
                    <xdr:col>19</xdr:col>
                    <xdr:colOff>28575</xdr:colOff>
                    <xdr:row>176</xdr:row>
                    <xdr:rowOff>171450</xdr:rowOff>
                  </to>
                </anchor>
              </controlPr>
            </control>
          </mc:Choice>
        </mc:AlternateContent>
        <mc:AlternateContent xmlns:mc="http://schemas.openxmlformats.org/markup-compatibility/2006">
          <mc:Choice Requires="x14">
            <control shapeId="75972" r:id="rId67" name="Check Box 196">
              <controlPr defaultSize="0" autoFill="0" autoLine="0" autoPict="0">
                <anchor moveWithCells="1">
                  <from>
                    <xdr:col>20</xdr:col>
                    <xdr:colOff>171450</xdr:colOff>
                    <xdr:row>177</xdr:row>
                    <xdr:rowOff>19050</xdr:rowOff>
                  </from>
                  <to>
                    <xdr:col>22</xdr:col>
                    <xdr:colOff>28575</xdr:colOff>
                    <xdr:row>177</xdr:row>
                    <xdr:rowOff>161925</xdr:rowOff>
                  </to>
                </anchor>
              </controlPr>
            </control>
          </mc:Choice>
        </mc:AlternateContent>
        <mc:AlternateContent xmlns:mc="http://schemas.openxmlformats.org/markup-compatibility/2006">
          <mc:Choice Requires="x14">
            <control shapeId="75973" r:id="rId68" name="Check Box 197">
              <controlPr defaultSize="0" autoFill="0" autoLine="0" autoPict="0">
                <anchor moveWithCells="1">
                  <from>
                    <xdr:col>26</xdr:col>
                    <xdr:colOff>0</xdr:colOff>
                    <xdr:row>178</xdr:row>
                    <xdr:rowOff>19050</xdr:rowOff>
                  </from>
                  <to>
                    <xdr:col>27</xdr:col>
                    <xdr:colOff>47625</xdr:colOff>
                    <xdr:row>178</xdr:row>
                    <xdr:rowOff>161925</xdr:rowOff>
                  </to>
                </anchor>
              </controlPr>
            </control>
          </mc:Choice>
        </mc:AlternateContent>
        <mc:AlternateContent xmlns:mc="http://schemas.openxmlformats.org/markup-compatibility/2006">
          <mc:Choice Requires="x14">
            <control shapeId="75978" r:id="rId69" name="Check Box 202">
              <controlPr defaultSize="0" autoFill="0" autoLine="0" autoPict="0">
                <anchor moveWithCells="1">
                  <from>
                    <xdr:col>32</xdr:col>
                    <xdr:colOff>0</xdr:colOff>
                    <xdr:row>86</xdr:row>
                    <xdr:rowOff>171450</xdr:rowOff>
                  </from>
                  <to>
                    <xdr:col>33</xdr:col>
                    <xdr:colOff>47625</xdr:colOff>
                    <xdr:row>88</xdr:row>
                    <xdr:rowOff>28575</xdr:rowOff>
                  </to>
                </anchor>
              </controlPr>
            </control>
          </mc:Choice>
        </mc:AlternateContent>
        <mc:AlternateContent xmlns:mc="http://schemas.openxmlformats.org/markup-compatibility/2006">
          <mc:Choice Requires="x14">
            <control shapeId="75979" r:id="rId70" name="Check Box 203">
              <controlPr defaultSize="0" autoFill="0" autoLine="0" autoPict="0">
                <anchor moveWithCells="1">
                  <from>
                    <xdr:col>32</xdr:col>
                    <xdr:colOff>0</xdr:colOff>
                    <xdr:row>97</xdr:row>
                    <xdr:rowOff>123825</xdr:rowOff>
                  </from>
                  <to>
                    <xdr:col>33</xdr:col>
                    <xdr:colOff>47625</xdr:colOff>
                    <xdr:row>99</xdr:row>
                    <xdr:rowOff>28575</xdr:rowOff>
                  </to>
                </anchor>
              </controlPr>
            </control>
          </mc:Choice>
        </mc:AlternateContent>
        <mc:AlternateContent xmlns:mc="http://schemas.openxmlformats.org/markup-compatibility/2006">
          <mc:Choice Requires="x14">
            <control shapeId="75982" r:id="rId71" name="Check Box 206">
              <controlPr defaultSize="0" autoFill="0" autoLine="0" autoPict="0">
                <anchor moveWithCells="1">
                  <from>
                    <xdr:col>32</xdr:col>
                    <xdr:colOff>0</xdr:colOff>
                    <xdr:row>120</xdr:row>
                    <xdr:rowOff>190500</xdr:rowOff>
                  </from>
                  <to>
                    <xdr:col>33</xdr:col>
                    <xdr:colOff>47625</xdr:colOff>
                    <xdr:row>122</xdr:row>
                    <xdr:rowOff>38100</xdr:rowOff>
                  </to>
                </anchor>
              </controlPr>
            </control>
          </mc:Choice>
        </mc:AlternateContent>
        <mc:AlternateContent xmlns:mc="http://schemas.openxmlformats.org/markup-compatibility/2006">
          <mc:Choice Requires="x14">
            <control shapeId="75983" r:id="rId72" name="Check Box 207">
              <controlPr defaultSize="0" autoFill="0" autoLine="0" autoPict="0">
                <anchor moveWithCells="1">
                  <from>
                    <xdr:col>32</xdr:col>
                    <xdr:colOff>0</xdr:colOff>
                    <xdr:row>145</xdr:row>
                    <xdr:rowOff>142875</xdr:rowOff>
                  </from>
                  <to>
                    <xdr:col>33</xdr:col>
                    <xdr:colOff>47625</xdr:colOff>
                    <xdr:row>147</xdr:row>
                    <xdr:rowOff>38100</xdr:rowOff>
                  </to>
                </anchor>
              </controlPr>
            </control>
          </mc:Choice>
        </mc:AlternateContent>
        <mc:AlternateContent xmlns:mc="http://schemas.openxmlformats.org/markup-compatibility/2006">
          <mc:Choice Requires="x14">
            <control shapeId="75984" r:id="rId73" name="Check Box 208">
              <controlPr defaultSize="0" autoFill="0" autoLine="0" autoPict="0">
                <anchor moveWithCells="1">
                  <from>
                    <xdr:col>31</xdr:col>
                    <xdr:colOff>180975</xdr:colOff>
                    <xdr:row>172</xdr:row>
                    <xdr:rowOff>152400</xdr:rowOff>
                  </from>
                  <to>
                    <xdr:col>33</xdr:col>
                    <xdr:colOff>38100</xdr:colOff>
                    <xdr:row>174</xdr:row>
                    <xdr:rowOff>38100</xdr:rowOff>
                  </to>
                </anchor>
              </controlPr>
            </control>
          </mc:Choice>
        </mc:AlternateContent>
        <mc:AlternateContent xmlns:mc="http://schemas.openxmlformats.org/markup-compatibility/2006">
          <mc:Choice Requires="x14">
            <control shapeId="75985" r:id="rId74" name="Option Button 209">
              <controlPr defaultSize="0" autoFill="0" autoLine="0" autoPict="0">
                <anchor moveWithCells="1">
                  <from>
                    <xdr:col>9</xdr:col>
                    <xdr:colOff>190500</xdr:colOff>
                    <xdr:row>61</xdr:row>
                    <xdr:rowOff>9525</xdr:rowOff>
                  </from>
                  <to>
                    <xdr:col>11</xdr:col>
                    <xdr:colOff>28575</xdr:colOff>
                    <xdr:row>62</xdr:row>
                    <xdr:rowOff>0</xdr:rowOff>
                  </to>
                </anchor>
              </controlPr>
            </control>
          </mc:Choice>
        </mc:AlternateContent>
        <mc:AlternateContent xmlns:mc="http://schemas.openxmlformats.org/markup-compatibility/2006">
          <mc:Choice Requires="x14">
            <control shapeId="75986" r:id="rId75" name="Option Button 210">
              <controlPr defaultSize="0" autoFill="0" autoLine="0" autoPict="0">
                <anchor moveWithCells="1">
                  <from>
                    <xdr:col>9</xdr:col>
                    <xdr:colOff>180975</xdr:colOff>
                    <xdr:row>63</xdr:row>
                    <xdr:rowOff>9525</xdr:rowOff>
                  </from>
                  <to>
                    <xdr:col>11</xdr:col>
                    <xdr:colOff>19050</xdr:colOff>
                    <xdr:row>64</xdr:row>
                    <xdr:rowOff>0</xdr:rowOff>
                  </to>
                </anchor>
              </controlPr>
            </control>
          </mc:Choice>
        </mc:AlternateContent>
        <mc:AlternateContent xmlns:mc="http://schemas.openxmlformats.org/markup-compatibility/2006">
          <mc:Choice Requires="x14">
            <control shapeId="75987" r:id="rId76" name="Option Button 211">
              <controlPr defaultSize="0" autoFill="0" autoLine="0" autoPict="0">
                <anchor moveWithCells="1">
                  <from>
                    <xdr:col>9</xdr:col>
                    <xdr:colOff>180975</xdr:colOff>
                    <xdr:row>65</xdr:row>
                    <xdr:rowOff>9525</xdr:rowOff>
                  </from>
                  <to>
                    <xdr:col>11</xdr:col>
                    <xdr:colOff>19050</xdr:colOff>
                    <xdr:row>66</xdr:row>
                    <xdr:rowOff>0</xdr:rowOff>
                  </to>
                </anchor>
              </controlPr>
            </control>
          </mc:Choice>
        </mc:AlternateContent>
        <mc:AlternateContent xmlns:mc="http://schemas.openxmlformats.org/markup-compatibility/2006">
          <mc:Choice Requires="x14">
            <control shapeId="75988" r:id="rId77" name="Option Button 212">
              <controlPr defaultSize="0" autoFill="0" autoLine="0" autoPict="0">
                <anchor moveWithCells="1">
                  <from>
                    <xdr:col>9</xdr:col>
                    <xdr:colOff>180975</xdr:colOff>
                    <xdr:row>67</xdr:row>
                    <xdr:rowOff>9525</xdr:rowOff>
                  </from>
                  <to>
                    <xdr:col>11</xdr:col>
                    <xdr:colOff>19050</xdr:colOff>
                    <xdr:row>68</xdr:row>
                    <xdr:rowOff>0</xdr:rowOff>
                  </to>
                </anchor>
              </controlPr>
            </control>
          </mc:Choice>
        </mc:AlternateContent>
        <mc:AlternateContent xmlns:mc="http://schemas.openxmlformats.org/markup-compatibility/2006">
          <mc:Choice Requires="x14">
            <control shapeId="76021" r:id="rId78" name="Check Box 245">
              <controlPr defaultSize="0" autoFill="0" autoLine="0" autoPict="0">
                <anchor moveWithCells="1">
                  <from>
                    <xdr:col>2</xdr:col>
                    <xdr:colOff>0</xdr:colOff>
                    <xdr:row>71</xdr:row>
                    <xdr:rowOff>0</xdr:rowOff>
                  </from>
                  <to>
                    <xdr:col>3</xdr:col>
                    <xdr:colOff>28575</xdr:colOff>
                    <xdr:row>72</xdr:row>
                    <xdr:rowOff>28575</xdr:rowOff>
                  </to>
                </anchor>
              </controlPr>
            </control>
          </mc:Choice>
        </mc:AlternateContent>
        <mc:AlternateContent xmlns:mc="http://schemas.openxmlformats.org/markup-compatibility/2006">
          <mc:Choice Requires="x14">
            <control shapeId="76022" r:id="rId79" name="Check Box 246">
              <controlPr defaultSize="0" autoFill="0" autoLine="0" autoPict="0">
                <anchor moveWithCells="1">
                  <from>
                    <xdr:col>2</xdr:col>
                    <xdr:colOff>0</xdr:colOff>
                    <xdr:row>71</xdr:row>
                    <xdr:rowOff>219075</xdr:rowOff>
                  </from>
                  <to>
                    <xdr:col>3</xdr:col>
                    <xdr:colOff>28575</xdr:colOff>
                    <xdr:row>73</xdr:row>
                    <xdr:rowOff>9525</xdr:rowOff>
                  </to>
                </anchor>
              </controlPr>
            </control>
          </mc:Choice>
        </mc:AlternateContent>
        <mc:AlternateContent xmlns:mc="http://schemas.openxmlformats.org/markup-compatibility/2006">
          <mc:Choice Requires="x14">
            <control shapeId="76023" r:id="rId80" name="Check Box 247">
              <controlPr defaultSize="0" autoFill="0" autoLine="0" autoPict="0">
                <anchor moveWithCells="1">
                  <from>
                    <xdr:col>2</xdr:col>
                    <xdr:colOff>0</xdr:colOff>
                    <xdr:row>73</xdr:row>
                    <xdr:rowOff>19050</xdr:rowOff>
                  </from>
                  <to>
                    <xdr:col>3</xdr:col>
                    <xdr:colOff>28575</xdr:colOff>
                    <xdr:row>73</xdr:row>
                    <xdr:rowOff>266700</xdr:rowOff>
                  </to>
                </anchor>
              </controlPr>
            </control>
          </mc:Choice>
        </mc:AlternateContent>
        <mc:AlternateContent xmlns:mc="http://schemas.openxmlformats.org/markup-compatibility/2006">
          <mc:Choice Requires="x14">
            <control shapeId="76024" r:id="rId81" name="Check Box 248">
              <controlPr defaultSize="0" autoFill="0" autoLine="0" autoPict="0">
                <anchor moveWithCells="1">
                  <from>
                    <xdr:col>2</xdr:col>
                    <xdr:colOff>0</xdr:colOff>
                    <xdr:row>73</xdr:row>
                    <xdr:rowOff>304800</xdr:rowOff>
                  </from>
                  <to>
                    <xdr:col>3</xdr:col>
                    <xdr:colOff>28575</xdr:colOff>
                    <xdr:row>74</xdr:row>
                    <xdr:rowOff>219075</xdr:rowOff>
                  </to>
                </anchor>
              </controlPr>
            </control>
          </mc:Choice>
        </mc:AlternateContent>
        <mc:AlternateContent xmlns:mc="http://schemas.openxmlformats.org/markup-compatibility/2006">
          <mc:Choice Requires="x14">
            <control shapeId="75882" r:id="rId82" name="Check Box 106">
              <controlPr defaultSize="0" autoFill="0" autoLine="0" autoPict="0">
                <anchor moveWithCells="1">
                  <from>
                    <xdr:col>1</xdr:col>
                    <xdr:colOff>0</xdr:colOff>
                    <xdr:row>182</xdr:row>
                    <xdr:rowOff>0</xdr:rowOff>
                  </from>
                  <to>
                    <xdr:col>2</xdr:col>
                    <xdr:colOff>19050</xdr:colOff>
                    <xdr:row>183</xdr:row>
                    <xdr:rowOff>19050</xdr:rowOff>
                  </to>
                </anchor>
              </controlPr>
            </control>
          </mc:Choice>
        </mc:AlternateContent>
        <mc:AlternateContent xmlns:mc="http://schemas.openxmlformats.org/markup-compatibility/2006">
          <mc:Choice Requires="x14">
            <control shapeId="75886" r:id="rId83" name="Check Box 110">
              <controlPr defaultSize="0" autoFill="0" autoLine="0" autoPict="0">
                <anchor moveWithCells="1">
                  <from>
                    <xdr:col>1</xdr:col>
                    <xdr:colOff>0</xdr:colOff>
                    <xdr:row>183</xdr:row>
                    <xdr:rowOff>0</xdr:rowOff>
                  </from>
                  <to>
                    <xdr:col>2</xdr:col>
                    <xdr:colOff>19050</xdr:colOff>
                    <xdr:row>184</xdr:row>
                    <xdr:rowOff>19050</xdr:rowOff>
                  </to>
                </anchor>
              </controlPr>
            </control>
          </mc:Choice>
        </mc:AlternateContent>
        <mc:AlternateContent xmlns:mc="http://schemas.openxmlformats.org/markup-compatibility/2006">
          <mc:Choice Requires="x14">
            <control shapeId="75887" r:id="rId84" name="Check Box 111">
              <controlPr defaultSize="0" autoFill="0" autoLine="0" autoPict="0">
                <anchor moveWithCells="1">
                  <from>
                    <xdr:col>1</xdr:col>
                    <xdr:colOff>0</xdr:colOff>
                    <xdr:row>184</xdr:row>
                    <xdr:rowOff>0</xdr:rowOff>
                  </from>
                  <to>
                    <xdr:col>2</xdr:col>
                    <xdr:colOff>19050</xdr:colOff>
                    <xdr:row>185</xdr:row>
                    <xdr:rowOff>19050</xdr:rowOff>
                  </to>
                </anchor>
              </controlPr>
            </control>
          </mc:Choice>
        </mc:AlternateContent>
        <mc:AlternateContent xmlns:mc="http://schemas.openxmlformats.org/markup-compatibility/2006">
          <mc:Choice Requires="x14">
            <control shapeId="75888" r:id="rId85" name="Check Box 112">
              <controlPr defaultSize="0" autoFill="0" autoLine="0" autoPict="0">
                <anchor moveWithCells="1">
                  <from>
                    <xdr:col>1</xdr:col>
                    <xdr:colOff>0</xdr:colOff>
                    <xdr:row>188</xdr:row>
                    <xdr:rowOff>0</xdr:rowOff>
                  </from>
                  <to>
                    <xdr:col>2</xdr:col>
                    <xdr:colOff>19050</xdr:colOff>
                    <xdr:row>189</xdr:row>
                    <xdr:rowOff>19050</xdr:rowOff>
                  </to>
                </anchor>
              </controlPr>
            </control>
          </mc:Choice>
        </mc:AlternateContent>
        <mc:AlternateContent xmlns:mc="http://schemas.openxmlformats.org/markup-compatibility/2006">
          <mc:Choice Requires="x14">
            <control shapeId="75989" r:id="rId86" name="Check Box 213">
              <controlPr defaultSize="0" autoFill="0" autoLine="0" autoPict="0">
                <anchor moveWithCells="1">
                  <from>
                    <xdr:col>1</xdr:col>
                    <xdr:colOff>0</xdr:colOff>
                    <xdr:row>186</xdr:row>
                    <xdr:rowOff>47625</xdr:rowOff>
                  </from>
                  <to>
                    <xdr:col>2</xdr:col>
                    <xdr:colOff>19050</xdr:colOff>
                    <xdr:row>186</xdr:row>
                    <xdr:rowOff>276225</xdr:rowOff>
                  </to>
                </anchor>
              </controlPr>
            </control>
          </mc:Choice>
        </mc:AlternateContent>
        <mc:AlternateContent xmlns:mc="http://schemas.openxmlformats.org/markup-compatibility/2006">
          <mc:Choice Requires="x14">
            <control shapeId="75990" r:id="rId87" name="Check Box 214">
              <controlPr defaultSize="0" autoFill="0" autoLine="0" autoPict="0">
                <anchor moveWithCells="1">
                  <from>
                    <xdr:col>1</xdr:col>
                    <xdr:colOff>0</xdr:colOff>
                    <xdr:row>184</xdr:row>
                    <xdr:rowOff>0</xdr:rowOff>
                  </from>
                  <to>
                    <xdr:col>2</xdr:col>
                    <xdr:colOff>19050</xdr:colOff>
                    <xdr:row>185</xdr:row>
                    <xdr:rowOff>19050</xdr:rowOff>
                  </to>
                </anchor>
              </controlPr>
            </control>
          </mc:Choice>
        </mc:AlternateContent>
        <mc:AlternateContent xmlns:mc="http://schemas.openxmlformats.org/markup-compatibility/2006">
          <mc:Choice Requires="x14">
            <control shapeId="75996" r:id="rId88" name="Check Box 220">
              <controlPr defaultSize="0" autoFill="0" autoLine="0" autoPict="0">
                <anchor moveWithCells="1">
                  <from>
                    <xdr:col>1</xdr:col>
                    <xdr:colOff>0</xdr:colOff>
                    <xdr:row>187</xdr:row>
                    <xdr:rowOff>47625</xdr:rowOff>
                  </from>
                  <to>
                    <xdr:col>2</xdr:col>
                    <xdr:colOff>19050</xdr:colOff>
                    <xdr:row>187</xdr:row>
                    <xdr:rowOff>276225</xdr:rowOff>
                  </to>
                </anchor>
              </controlPr>
            </control>
          </mc:Choice>
        </mc:AlternateContent>
        <mc:AlternateContent xmlns:mc="http://schemas.openxmlformats.org/markup-compatibility/2006">
          <mc:Choice Requires="x14">
            <control shapeId="76028" r:id="rId89" name="Check Box 252">
              <controlPr defaultSize="0" autoFill="0" autoLine="0" autoPict="0">
                <anchor moveWithCells="1">
                  <from>
                    <xdr:col>1</xdr:col>
                    <xdr:colOff>0</xdr:colOff>
                    <xdr:row>184</xdr:row>
                    <xdr:rowOff>0</xdr:rowOff>
                  </from>
                  <to>
                    <xdr:col>2</xdr:col>
                    <xdr:colOff>19050</xdr:colOff>
                    <xdr:row>185</xdr:row>
                    <xdr:rowOff>19050</xdr:rowOff>
                  </to>
                </anchor>
              </controlPr>
            </control>
          </mc:Choice>
        </mc:AlternateContent>
        <mc:AlternateContent xmlns:mc="http://schemas.openxmlformats.org/markup-compatibility/2006">
          <mc:Choice Requires="x14">
            <control shapeId="76029" r:id="rId90" name="Check Box 253">
              <controlPr defaultSize="0" autoFill="0" autoLine="0" autoPict="0">
                <anchor moveWithCells="1">
                  <from>
                    <xdr:col>1</xdr:col>
                    <xdr:colOff>0</xdr:colOff>
                    <xdr:row>185</xdr:row>
                    <xdr:rowOff>0</xdr:rowOff>
                  </from>
                  <to>
                    <xdr:col>2</xdr:col>
                    <xdr:colOff>19050</xdr:colOff>
                    <xdr:row>186</xdr:row>
                    <xdr:rowOff>19050</xdr:rowOff>
                  </to>
                </anchor>
              </controlPr>
            </control>
          </mc:Choice>
        </mc:AlternateContent>
        <mc:AlternateContent xmlns:mc="http://schemas.openxmlformats.org/markup-compatibility/2006">
          <mc:Choice Requires="x14">
            <control shapeId="76030" r:id="rId91" name="Check Box 254">
              <controlPr defaultSize="0" autoFill="0" autoLine="0" autoPict="0">
                <anchor moveWithCells="1">
                  <from>
                    <xdr:col>1</xdr:col>
                    <xdr:colOff>0</xdr:colOff>
                    <xdr:row>185</xdr:row>
                    <xdr:rowOff>0</xdr:rowOff>
                  </from>
                  <to>
                    <xdr:col>2</xdr:col>
                    <xdr:colOff>19050</xdr:colOff>
                    <xdr:row>186</xdr:row>
                    <xdr:rowOff>19050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1"/>
  <dimension ref="A1:AH111"/>
  <sheetViews>
    <sheetView view="pageBreakPreview" zoomScale="130" zoomScaleNormal="85" zoomScaleSheetLayoutView="130" zoomScalePageLayoutView="70" workbookViewId="0"/>
  </sheetViews>
  <sheetFormatPr defaultColWidth="2.5" defaultRowHeight="13.5"/>
  <cols>
    <col min="1" max="1" width="5.625" style="77" customWidth="1"/>
    <col min="2" max="11" width="2.625" style="77" customWidth="1"/>
    <col min="12" max="13" width="11.75" style="77" customWidth="1"/>
    <col min="14" max="14" width="16.875" style="77" customWidth="1"/>
    <col min="15" max="15" width="37.5" style="77" customWidth="1"/>
    <col min="16" max="16" width="31.375" style="77" customWidth="1"/>
    <col min="17" max="17" width="10.625" style="77" customWidth="1"/>
    <col min="18" max="18" width="9.625" style="77" customWidth="1"/>
    <col min="19" max="19" width="13.625" style="77" customWidth="1"/>
    <col min="20" max="20" width="10" style="77" customWidth="1"/>
    <col min="21" max="21" width="6.75" style="77" customWidth="1"/>
    <col min="22" max="22" width="4.75" style="77" customWidth="1"/>
    <col min="23" max="23" width="3.625" style="77" customWidth="1"/>
    <col min="24" max="24" width="3.125" style="77" customWidth="1"/>
    <col min="25" max="25" width="3.625" style="77" customWidth="1"/>
    <col min="26" max="26" width="8" style="77" customWidth="1"/>
    <col min="27" max="27" width="3.625" style="77" customWidth="1"/>
    <col min="28" max="28" width="3.125" style="77" customWidth="1"/>
    <col min="29" max="29" width="3.625" style="77" customWidth="1"/>
    <col min="30" max="30" width="3.125" style="77" customWidth="1"/>
    <col min="31" max="31" width="2.5" style="77" customWidth="1"/>
    <col min="32" max="32" width="3.5" style="77" customWidth="1"/>
    <col min="33" max="33" width="5.875" style="77" customWidth="1"/>
    <col min="34" max="34" width="14.625" style="77" customWidth="1"/>
    <col min="35" max="16384" width="2.5" style="77"/>
  </cols>
  <sheetData>
    <row r="1" spans="1:34" ht="21" customHeight="1">
      <c r="A1" s="613" t="s">
        <v>148</v>
      </c>
      <c r="B1" s="239"/>
      <c r="C1" s="239"/>
      <c r="D1" s="239"/>
      <c r="E1" s="239"/>
      <c r="F1" s="239"/>
      <c r="G1" s="242" t="s">
        <v>293</v>
      </c>
      <c r="H1" s="239"/>
      <c r="I1" s="239"/>
      <c r="J1" s="239"/>
      <c r="K1" s="239"/>
      <c r="L1" s="239"/>
      <c r="M1" s="239"/>
      <c r="N1" s="239"/>
      <c r="O1" s="239"/>
      <c r="P1" s="239"/>
      <c r="Q1" s="239"/>
      <c r="R1" s="239"/>
      <c r="S1" s="239"/>
      <c r="T1" s="239"/>
      <c r="U1" s="239"/>
      <c r="V1" s="239"/>
      <c r="W1" s="240"/>
      <c r="X1" s="240"/>
      <c r="Y1" s="240"/>
      <c r="Z1" s="240"/>
      <c r="AA1" s="240"/>
      <c r="AB1" s="240"/>
      <c r="AC1" s="240"/>
      <c r="AD1" s="240"/>
      <c r="AE1" s="240"/>
      <c r="AF1" s="240"/>
      <c r="AG1" s="240"/>
      <c r="AH1" s="240"/>
    </row>
    <row r="2" spans="1:34" ht="21" customHeight="1" thickBot="1">
      <c r="A2" s="239"/>
      <c r="B2" s="242"/>
      <c r="C2" s="242"/>
      <c r="D2" s="242"/>
      <c r="E2" s="242"/>
      <c r="F2" s="242"/>
      <c r="G2" s="242"/>
      <c r="H2" s="242"/>
      <c r="I2" s="242"/>
      <c r="J2" s="242"/>
      <c r="K2" s="242"/>
      <c r="L2" s="242"/>
      <c r="M2" s="242"/>
      <c r="N2" s="242"/>
      <c r="O2" s="242"/>
      <c r="P2" s="242"/>
      <c r="Q2" s="242"/>
      <c r="R2" s="242"/>
      <c r="S2" s="242"/>
      <c r="T2" s="242"/>
      <c r="U2" s="242"/>
      <c r="V2" s="242"/>
      <c r="W2" s="240"/>
      <c r="X2" s="240"/>
      <c r="Y2" s="240"/>
      <c r="Z2" s="240"/>
      <c r="AA2" s="246"/>
      <c r="AB2" s="614"/>
      <c r="AC2" s="614"/>
      <c r="AD2" s="614"/>
      <c r="AE2" s="614"/>
      <c r="AF2" s="614"/>
      <c r="AG2" s="614"/>
      <c r="AH2" s="614"/>
    </row>
    <row r="3" spans="1:34" ht="27" customHeight="1" thickBot="1">
      <c r="A3" s="1094" t="s">
        <v>6</v>
      </c>
      <c r="B3" s="1094"/>
      <c r="C3" s="1095"/>
      <c r="D3" s="1091" t="str">
        <f>IF(基本情報入力シート!M16="","",基本情報入力シート!M16)</f>
        <v/>
      </c>
      <c r="E3" s="1092"/>
      <c r="F3" s="1092"/>
      <c r="G3" s="1092"/>
      <c r="H3" s="1092"/>
      <c r="I3" s="1092"/>
      <c r="J3" s="1092"/>
      <c r="K3" s="1092"/>
      <c r="L3" s="1092"/>
      <c r="M3" s="1092"/>
      <c r="N3" s="1092"/>
      <c r="O3" s="1093"/>
      <c r="P3" s="615"/>
      <c r="Q3" s="616"/>
      <c r="R3" s="616"/>
      <c r="S3" s="239"/>
      <c r="T3" s="239"/>
      <c r="U3" s="239"/>
      <c r="V3" s="616"/>
      <c r="W3" s="239"/>
      <c r="X3" s="239"/>
      <c r="Y3" s="239"/>
      <c r="Z3" s="239"/>
      <c r="AA3" s="239"/>
      <c r="AB3" s="239"/>
      <c r="AC3" s="239"/>
      <c r="AD3" s="239"/>
      <c r="AE3" s="239"/>
      <c r="AF3" s="239"/>
      <c r="AG3" s="239"/>
      <c r="AH3" s="239"/>
    </row>
    <row r="4" spans="1:34" ht="21" customHeight="1" thickBot="1">
      <c r="A4" s="617"/>
      <c r="B4" s="617"/>
      <c r="C4" s="617"/>
      <c r="D4" s="618"/>
      <c r="E4" s="618"/>
      <c r="F4" s="618"/>
      <c r="G4" s="618"/>
      <c r="H4" s="618"/>
      <c r="I4" s="618"/>
      <c r="J4" s="618"/>
      <c r="K4" s="618"/>
      <c r="L4" s="618"/>
      <c r="M4" s="618"/>
      <c r="N4" s="618"/>
      <c r="O4" s="618"/>
      <c r="P4" s="618"/>
      <c r="Q4" s="616"/>
      <c r="R4" s="616"/>
      <c r="S4" s="239"/>
      <c r="T4" s="239"/>
      <c r="U4" s="239"/>
      <c r="V4" s="616"/>
      <c r="W4" s="239"/>
      <c r="X4" s="239"/>
      <c r="Y4" s="239"/>
      <c r="Z4" s="239"/>
      <c r="AA4" s="239"/>
      <c r="AB4" s="239"/>
      <c r="AC4" s="239"/>
      <c r="AD4" s="239"/>
      <c r="AE4" s="239"/>
      <c r="AF4" s="239"/>
      <c r="AG4" s="239"/>
      <c r="AH4" s="239"/>
    </row>
    <row r="5" spans="1:34" ht="27.75" customHeight="1" thickBot="1">
      <c r="A5" s="1115" t="s">
        <v>384</v>
      </c>
      <c r="B5" s="1116"/>
      <c r="C5" s="1116"/>
      <c r="D5" s="1116"/>
      <c r="E5" s="1116"/>
      <c r="F5" s="1116"/>
      <c r="G5" s="1116"/>
      <c r="H5" s="1116"/>
      <c r="I5" s="1116"/>
      <c r="J5" s="1116"/>
      <c r="K5" s="1116"/>
      <c r="L5" s="1116"/>
      <c r="M5" s="1116"/>
      <c r="N5" s="1116"/>
      <c r="O5" s="619">
        <f>SUM(AH12:AH111)</f>
        <v>0</v>
      </c>
      <c r="P5" s="618"/>
      <c r="Q5" s="616"/>
      <c r="R5" s="616"/>
      <c r="S5" s="239"/>
      <c r="T5" s="239"/>
      <c r="U5" s="239"/>
      <c r="V5" s="616"/>
      <c r="W5" s="239"/>
      <c r="X5" s="239"/>
      <c r="Y5" s="239"/>
      <c r="Z5" s="239"/>
      <c r="AA5" s="239"/>
      <c r="AB5" s="239"/>
      <c r="AC5" s="239"/>
      <c r="AD5" s="239"/>
      <c r="AE5" s="239"/>
      <c r="AF5" s="239"/>
      <c r="AG5" s="239"/>
      <c r="AH5" s="239"/>
    </row>
    <row r="6" spans="1:34" ht="21" customHeight="1" thickBot="1">
      <c r="A6" s="239"/>
      <c r="B6" s="239"/>
      <c r="C6" s="239"/>
      <c r="D6" s="239"/>
      <c r="E6" s="239"/>
      <c r="F6" s="239"/>
      <c r="G6" s="239"/>
      <c r="H6" s="239"/>
      <c r="I6" s="239"/>
      <c r="J6" s="239"/>
      <c r="K6" s="239"/>
      <c r="L6" s="239"/>
      <c r="M6" s="239"/>
      <c r="N6" s="239"/>
      <c r="O6" s="239"/>
      <c r="P6" s="239"/>
      <c r="Q6" s="291"/>
      <c r="R6" s="291"/>
      <c r="S6" s="239"/>
      <c r="T6" s="239"/>
      <c r="U6" s="239"/>
      <c r="V6" s="239"/>
      <c r="W6" s="239"/>
      <c r="X6" s="239"/>
      <c r="Y6" s="239"/>
      <c r="Z6" s="239"/>
      <c r="AA6" s="239"/>
      <c r="AB6" s="239"/>
      <c r="AC6" s="239"/>
      <c r="AD6" s="239"/>
      <c r="AE6" s="239"/>
      <c r="AF6" s="239"/>
      <c r="AG6" s="239"/>
      <c r="AH6" s="620"/>
    </row>
    <row r="7" spans="1:34" ht="18" customHeight="1">
      <c r="A7" s="1098"/>
      <c r="B7" s="1100" t="s">
        <v>7</v>
      </c>
      <c r="C7" s="1101"/>
      <c r="D7" s="1101"/>
      <c r="E7" s="1101"/>
      <c r="F7" s="1101"/>
      <c r="G7" s="1101"/>
      <c r="H7" s="1101"/>
      <c r="I7" s="1101"/>
      <c r="J7" s="1101"/>
      <c r="K7" s="1102"/>
      <c r="L7" s="1106" t="s">
        <v>184</v>
      </c>
      <c r="M7" s="621"/>
      <c r="N7" s="622"/>
      <c r="O7" s="1108" t="s">
        <v>211</v>
      </c>
      <c r="P7" s="1110" t="s">
        <v>128</v>
      </c>
      <c r="Q7" s="1112" t="s">
        <v>276</v>
      </c>
      <c r="R7" s="1114" t="s">
        <v>190</v>
      </c>
      <c r="S7" s="623" t="s">
        <v>98</v>
      </c>
      <c r="T7" s="624"/>
      <c r="U7" s="624"/>
      <c r="V7" s="624"/>
      <c r="W7" s="624"/>
      <c r="X7" s="624"/>
      <c r="Y7" s="624"/>
      <c r="Z7" s="624"/>
      <c r="AA7" s="624"/>
      <c r="AB7" s="624"/>
      <c r="AC7" s="624"/>
      <c r="AD7" s="624"/>
      <c r="AE7" s="624"/>
      <c r="AF7" s="624"/>
      <c r="AG7" s="624"/>
      <c r="AH7" s="625"/>
    </row>
    <row r="8" spans="1:34" ht="14.25">
      <c r="A8" s="1099"/>
      <c r="B8" s="1103"/>
      <c r="C8" s="1104"/>
      <c r="D8" s="1104"/>
      <c r="E8" s="1104"/>
      <c r="F8" s="1104"/>
      <c r="G8" s="1104"/>
      <c r="H8" s="1104"/>
      <c r="I8" s="1104"/>
      <c r="J8" s="1104"/>
      <c r="K8" s="1105"/>
      <c r="L8" s="1107"/>
      <c r="M8" s="626" t="s">
        <v>286</v>
      </c>
      <c r="N8" s="627"/>
      <c r="O8" s="1109"/>
      <c r="P8" s="1111"/>
      <c r="Q8" s="1113"/>
      <c r="R8" s="1088"/>
      <c r="S8" s="628"/>
      <c r="T8" s="1096" t="s">
        <v>157</v>
      </c>
      <c r="U8" s="1097"/>
      <c r="V8" s="1076" t="s">
        <v>158</v>
      </c>
      <c r="W8" s="1077"/>
      <c r="X8" s="1077"/>
      <c r="Y8" s="1077"/>
      <c r="Z8" s="1077"/>
      <c r="AA8" s="1077"/>
      <c r="AB8" s="1077"/>
      <c r="AC8" s="1077"/>
      <c r="AD8" s="1077"/>
      <c r="AE8" s="1077"/>
      <c r="AF8" s="1077"/>
      <c r="AG8" s="1078"/>
      <c r="AH8" s="629" t="s">
        <v>160</v>
      </c>
    </row>
    <row r="9" spans="1:34" ht="13.5" customHeight="1">
      <c r="A9" s="1099"/>
      <c r="B9" s="1103"/>
      <c r="C9" s="1104"/>
      <c r="D9" s="1104"/>
      <c r="E9" s="1104"/>
      <c r="F9" s="1104"/>
      <c r="G9" s="1104"/>
      <c r="H9" s="1104"/>
      <c r="I9" s="1104"/>
      <c r="J9" s="1104"/>
      <c r="K9" s="1105"/>
      <c r="L9" s="1107"/>
      <c r="M9" s="630"/>
      <c r="N9" s="631"/>
      <c r="O9" s="1109"/>
      <c r="P9" s="1111"/>
      <c r="Q9" s="1113"/>
      <c r="R9" s="1088"/>
      <c r="S9" s="1085" t="s">
        <v>152</v>
      </c>
      <c r="T9" s="1086" t="s">
        <v>278</v>
      </c>
      <c r="U9" s="1089" t="s">
        <v>187</v>
      </c>
      <c r="V9" s="1079" t="s">
        <v>188</v>
      </c>
      <c r="W9" s="1080"/>
      <c r="X9" s="1080"/>
      <c r="Y9" s="1080"/>
      <c r="Z9" s="1080"/>
      <c r="AA9" s="1080"/>
      <c r="AB9" s="1080"/>
      <c r="AC9" s="1080"/>
      <c r="AD9" s="1080"/>
      <c r="AE9" s="1080"/>
      <c r="AF9" s="1080"/>
      <c r="AG9" s="1081"/>
      <c r="AH9" s="1088" t="s">
        <v>298</v>
      </c>
    </row>
    <row r="10" spans="1:34" ht="150" customHeight="1">
      <c r="A10" s="1099"/>
      <c r="B10" s="1103"/>
      <c r="C10" s="1104"/>
      <c r="D10" s="1104"/>
      <c r="E10" s="1104"/>
      <c r="F10" s="1104"/>
      <c r="G10" s="1104"/>
      <c r="H10" s="1104"/>
      <c r="I10" s="1104"/>
      <c r="J10" s="1104"/>
      <c r="K10" s="1105"/>
      <c r="L10" s="1107"/>
      <c r="M10" s="632" t="s">
        <v>287</v>
      </c>
      <c r="N10" s="632" t="s">
        <v>288</v>
      </c>
      <c r="O10" s="1109"/>
      <c r="P10" s="1111"/>
      <c r="Q10" s="1113"/>
      <c r="R10" s="1088"/>
      <c r="S10" s="1085"/>
      <c r="T10" s="1087"/>
      <c r="U10" s="1090"/>
      <c r="V10" s="1082"/>
      <c r="W10" s="1083"/>
      <c r="X10" s="1083"/>
      <c r="Y10" s="1083"/>
      <c r="Z10" s="1083"/>
      <c r="AA10" s="1083"/>
      <c r="AB10" s="1083"/>
      <c r="AC10" s="1083"/>
      <c r="AD10" s="1083"/>
      <c r="AE10" s="1083"/>
      <c r="AF10" s="1083"/>
      <c r="AG10" s="1084"/>
      <c r="AH10" s="1088"/>
    </row>
    <row r="11" spans="1:34" ht="14.25">
      <c r="A11" s="633"/>
      <c r="B11" s="634"/>
      <c r="C11" s="635"/>
      <c r="D11" s="635"/>
      <c r="E11" s="635"/>
      <c r="F11" s="635"/>
      <c r="G11" s="635"/>
      <c r="H11" s="635"/>
      <c r="I11" s="635"/>
      <c r="J11" s="635"/>
      <c r="K11" s="636"/>
      <c r="L11" s="637"/>
      <c r="M11" s="637"/>
      <c r="N11" s="637"/>
      <c r="O11" s="638"/>
      <c r="P11" s="639"/>
      <c r="Q11" s="640"/>
      <c r="R11" s="641"/>
      <c r="S11" s="642"/>
      <c r="T11" s="643"/>
      <c r="U11" s="644"/>
      <c r="V11" s="645"/>
      <c r="W11" s="646"/>
      <c r="X11" s="646"/>
      <c r="Y11" s="646"/>
      <c r="Z11" s="646"/>
      <c r="AA11" s="646"/>
      <c r="AB11" s="646"/>
      <c r="AC11" s="646"/>
      <c r="AD11" s="646"/>
      <c r="AE11" s="646"/>
      <c r="AF11" s="646"/>
      <c r="AG11" s="646"/>
      <c r="AH11" s="641"/>
    </row>
    <row r="12" spans="1:34" ht="36.75" customHeight="1">
      <c r="A12" s="647">
        <v>1</v>
      </c>
      <c r="B12" s="648" t="str">
        <f>IF(基本情報入力シート!C33="","",基本情報入力シート!C33)</f>
        <v/>
      </c>
      <c r="C12" s="649" t="str">
        <f>IF(基本情報入力シート!D33="","",基本情報入力シート!D33)</f>
        <v/>
      </c>
      <c r="D12" s="650" t="str">
        <f>IF(基本情報入力シート!E33="","",基本情報入力シート!E33)</f>
        <v/>
      </c>
      <c r="E12" s="650" t="str">
        <f>IF(基本情報入力シート!F33="","",基本情報入力シート!F33)</f>
        <v/>
      </c>
      <c r="F12" s="650" t="str">
        <f>IF(基本情報入力シート!G33="","",基本情報入力シート!G33)</f>
        <v/>
      </c>
      <c r="G12" s="650" t="str">
        <f>IF(基本情報入力シート!H33="","",基本情報入力シート!H33)</f>
        <v/>
      </c>
      <c r="H12" s="650" t="str">
        <f>IF(基本情報入力シート!I33="","",基本情報入力シート!I33)</f>
        <v/>
      </c>
      <c r="I12" s="650" t="str">
        <f>IF(基本情報入力シート!J33="","",基本情報入力シート!J33)</f>
        <v/>
      </c>
      <c r="J12" s="650" t="str">
        <f>IF(基本情報入力シート!K33="","",基本情報入力シート!K33)</f>
        <v/>
      </c>
      <c r="K12" s="651" t="str">
        <f>IF(基本情報入力シート!L33="","",基本情報入力シート!L33)</f>
        <v/>
      </c>
      <c r="L12" s="652" t="str">
        <f>IF(基本情報入力シート!M33="","",基本情報入力シート!M33)</f>
        <v/>
      </c>
      <c r="M12" s="652" t="str">
        <f>IF(基本情報入力シート!R33="","",基本情報入力シート!R33)</f>
        <v/>
      </c>
      <c r="N12" s="652" t="str">
        <f>IF(基本情報入力シート!W33="","",基本情報入力シート!W33)</f>
        <v/>
      </c>
      <c r="O12" s="647" t="str">
        <f>IF(基本情報入力シート!X33="","",基本情報入力シート!X33)</f>
        <v/>
      </c>
      <c r="P12" s="653" t="str">
        <f>IF(基本情報入力シート!Y33="","",基本情報入力シート!Y33)</f>
        <v/>
      </c>
      <c r="Q12" s="654" t="str">
        <f>IF(基本情報入力シート!Z33="","",基本情報入力シート!Z33)</f>
        <v/>
      </c>
      <c r="R12" s="655" t="str">
        <f>IF(基本情報入力シート!AA33="","",基本情報入力シート!AA33)</f>
        <v/>
      </c>
      <c r="S12" s="656"/>
      <c r="T12" s="657"/>
      <c r="U12" s="658" t="str">
        <f>IF(P12="","",VLOOKUP(P12,【参考】数式用!$A$5:$I$28,MATCH(T12,【参考】数式用!$C$4:$G$4,0)+2,0))</f>
        <v/>
      </c>
      <c r="V12" s="285" t="s">
        <v>84</v>
      </c>
      <c r="W12" s="659"/>
      <c r="X12" s="282" t="s">
        <v>12</v>
      </c>
      <c r="Y12" s="659"/>
      <c r="Z12" s="434" t="s">
        <v>156</v>
      </c>
      <c r="AA12" s="660"/>
      <c r="AB12" s="282" t="s">
        <v>12</v>
      </c>
      <c r="AC12" s="660"/>
      <c r="AD12" s="282" t="s">
        <v>17</v>
      </c>
      <c r="AE12" s="661" t="s">
        <v>100</v>
      </c>
      <c r="AF12" s="662" t="str">
        <f>IF(W12&gt;=1,(AA12*12+AC12)-(W12*12+Y12)+1,"")</f>
        <v/>
      </c>
      <c r="AG12" s="663" t="s">
        <v>121</v>
      </c>
      <c r="AH12" s="664" t="str">
        <f>IFERROR(ROUNDDOWN(ROUND(Q12*R12,0)*U12,0)*AF12,"")</f>
        <v/>
      </c>
    </row>
    <row r="13" spans="1:34" ht="36.75" customHeight="1">
      <c r="A13" s="647">
        <f>A12+1</f>
        <v>2</v>
      </c>
      <c r="B13" s="648" t="str">
        <f>IF(基本情報入力シート!C34="","",基本情報入力シート!C34)</f>
        <v/>
      </c>
      <c r="C13" s="649" t="str">
        <f>IF(基本情報入力シート!D34="","",基本情報入力シート!D34)</f>
        <v/>
      </c>
      <c r="D13" s="650" t="str">
        <f>IF(基本情報入力シート!E34="","",基本情報入力シート!E34)</f>
        <v/>
      </c>
      <c r="E13" s="650" t="str">
        <f>IF(基本情報入力シート!F34="","",基本情報入力シート!F34)</f>
        <v/>
      </c>
      <c r="F13" s="650" t="str">
        <f>IF(基本情報入力シート!G34="","",基本情報入力シート!G34)</f>
        <v/>
      </c>
      <c r="G13" s="650" t="str">
        <f>IF(基本情報入力シート!H34="","",基本情報入力シート!H34)</f>
        <v/>
      </c>
      <c r="H13" s="650" t="str">
        <f>IF(基本情報入力シート!I34="","",基本情報入力シート!I34)</f>
        <v/>
      </c>
      <c r="I13" s="650" t="str">
        <f>IF(基本情報入力シート!J34="","",基本情報入力シート!J34)</f>
        <v/>
      </c>
      <c r="J13" s="650" t="str">
        <f>IF(基本情報入力シート!K34="","",基本情報入力シート!K34)</f>
        <v/>
      </c>
      <c r="K13" s="651" t="str">
        <f>IF(基本情報入力シート!L34="","",基本情報入力シート!L34)</f>
        <v/>
      </c>
      <c r="L13" s="652" t="str">
        <f>IF(基本情報入力シート!M34="","",基本情報入力シート!M34)</f>
        <v/>
      </c>
      <c r="M13" s="652" t="str">
        <f>IF(基本情報入力シート!R34="","",基本情報入力シート!R34)</f>
        <v/>
      </c>
      <c r="N13" s="652" t="str">
        <f>IF(基本情報入力シート!W34="","",基本情報入力シート!W34)</f>
        <v/>
      </c>
      <c r="O13" s="647" t="str">
        <f>IF(基本情報入力シート!X34="","",基本情報入力シート!X34)</f>
        <v/>
      </c>
      <c r="P13" s="653" t="str">
        <f>IF(基本情報入力シート!Y34="","",基本情報入力シート!Y34)</f>
        <v/>
      </c>
      <c r="Q13" s="654" t="str">
        <f>IF(基本情報入力シート!Z34="","",基本情報入力シート!Z34)</f>
        <v/>
      </c>
      <c r="R13" s="655" t="str">
        <f>IF(基本情報入力シート!AA34="","",基本情報入力シート!AA34)</f>
        <v/>
      </c>
      <c r="S13" s="656"/>
      <c r="T13" s="657"/>
      <c r="U13" s="658" t="str">
        <f>IF(P13="","",VLOOKUP(P13,【参考】数式用!$A$5:$I$28,MATCH(T13,【参考】数式用!$C$4:$G$4,0)+2,0))</f>
        <v/>
      </c>
      <c r="V13" s="285" t="s">
        <v>84</v>
      </c>
      <c r="W13" s="659"/>
      <c r="X13" s="282" t="s">
        <v>12</v>
      </c>
      <c r="Y13" s="659"/>
      <c r="Z13" s="434" t="s">
        <v>156</v>
      </c>
      <c r="AA13" s="660"/>
      <c r="AB13" s="282" t="s">
        <v>12</v>
      </c>
      <c r="AC13" s="660"/>
      <c r="AD13" s="282" t="s">
        <v>17</v>
      </c>
      <c r="AE13" s="661" t="s">
        <v>100</v>
      </c>
      <c r="AF13" s="662" t="str">
        <f t="shared" ref="AF13:AF16" si="0">IF(W13&gt;=1,(AA13*12+AC13)-(W13*12+Y13)+1,"")</f>
        <v/>
      </c>
      <c r="AG13" s="663" t="s">
        <v>121</v>
      </c>
      <c r="AH13" s="664" t="str">
        <f t="shared" ref="AH13:AH76" si="1">IFERROR(ROUNDDOWN(ROUND(Q13*R13,0)*U13,0)*AF13,"")</f>
        <v/>
      </c>
    </row>
    <row r="14" spans="1:34" ht="36.75" customHeight="1">
      <c r="A14" s="647">
        <f t="shared" ref="A14:A26" si="2">A13+1</f>
        <v>3</v>
      </c>
      <c r="B14" s="648" t="str">
        <f>IF(基本情報入力シート!C35="","",基本情報入力シート!C35)</f>
        <v/>
      </c>
      <c r="C14" s="649" t="str">
        <f>IF(基本情報入力シート!D35="","",基本情報入力シート!D35)</f>
        <v/>
      </c>
      <c r="D14" s="650" t="str">
        <f>IF(基本情報入力シート!E35="","",基本情報入力シート!E35)</f>
        <v/>
      </c>
      <c r="E14" s="650" t="str">
        <f>IF(基本情報入力シート!F35="","",基本情報入力シート!F35)</f>
        <v/>
      </c>
      <c r="F14" s="650" t="str">
        <f>IF(基本情報入力シート!G35="","",基本情報入力シート!G35)</f>
        <v/>
      </c>
      <c r="G14" s="650" t="str">
        <f>IF(基本情報入力シート!H35="","",基本情報入力シート!H35)</f>
        <v/>
      </c>
      <c r="H14" s="650" t="str">
        <f>IF(基本情報入力シート!I35="","",基本情報入力シート!I35)</f>
        <v/>
      </c>
      <c r="I14" s="650" t="str">
        <f>IF(基本情報入力シート!J35="","",基本情報入力シート!J35)</f>
        <v/>
      </c>
      <c r="J14" s="650" t="str">
        <f>IF(基本情報入力シート!K35="","",基本情報入力シート!K35)</f>
        <v/>
      </c>
      <c r="K14" s="651" t="str">
        <f>IF(基本情報入力シート!L35="","",基本情報入力シート!L35)</f>
        <v/>
      </c>
      <c r="L14" s="652" t="str">
        <f>IF(基本情報入力シート!M35="","",基本情報入力シート!M35)</f>
        <v/>
      </c>
      <c r="M14" s="652" t="str">
        <f>IF(基本情報入力シート!R35="","",基本情報入力シート!R35)</f>
        <v/>
      </c>
      <c r="N14" s="652" t="str">
        <f>IF(基本情報入力シート!W35="","",基本情報入力シート!W35)</f>
        <v/>
      </c>
      <c r="O14" s="647" t="str">
        <f>IF(基本情報入力シート!X35="","",基本情報入力シート!X35)</f>
        <v/>
      </c>
      <c r="P14" s="653" t="str">
        <f>IF(基本情報入力シート!Y35="","",基本情報入力シート!Y35)</f>
        <v/>
      </c>
      <c r="Q14" s="654" t="str">
        <f>IF(基本情報入力シート!Z35="","",基本情報入力シート!Z35)</f>
        <v/>
      </c>
      <c r="R14" s="655" t="str">
        <f>IF(基本情報入力シート!AA35="","",基本情報入力シート!AA35)</f>
        <v/>
      </c>
      <c r="S14" s="656"/>
      <c r="T14" s="657"/>
      <c r="U14" s="658" t="str">
        <f>IF(P14="","",VLOOKUP(P14,【参考】数式用!$A$5:$I$28,MATCH(T14,【参考】数式用!$C$4:$G$4,0)+2,0))</f>
        <v/>
      </c>
      <c r="V14" s="285" t="s">
        <v>84</v>
      </c>
      <c r="W14" s="659"/>
      <c r="X14" s="282" t="s">
        <v>12</v>
      </c>
      <c r="Y14" s="659"/>
      <c r="Z14" s="434" t="s">
        <v>156</v>
      </c>
      <c r="AA14" s="660"/>
      <c r="AB14" s="282" t="s">
        <v>12</v>
      </c>
      <c r="AC14" s="660"/>
      <c r="AD14" s="282" t="s">
        <v>17</v>
      </c>
      <c r="AE14" s="661" t="s">
        <v>100</v>
      </c>
      <c r="AF14" s="662" t="str">
        <f t="shared" si="0"/>
        <v/>
      </c>
      <c r="AG14" s="663" t="s">
        <v>121</v>
      </c>
      <c r="AH14" s="664" t="str">
        <f t="shared" si="1"/>
        <v/>
      </c>
    </row>
    <row r="15" spans="1:34" ht="36.75" customHeight="1">
      <c r="A15" s="647">
        <f t="shared" si="2"/>
        <v>4</v>
      </c>
      <c r="B15" s="648" t="str">
        <f>IF(基本情報入力シート!C36="","",基本情報入力シート!C36)</f>
        <v/>
      </c>
      <c r="C15" s="649" t="str">
        <f>IF(基本情報入力シート!D36="","",基本情報入力シート!D36)</f>
        <v/>
      </c>
      <c r="D15" s="650" t="str">
        <f>IF(基本情報入力シート!E36="","",基本情報入力シート!E36)</f>
        <v/>
      </c>
      <c r="E15" s="650" t="str">
        <f>IF(基本情報入力シート!F36="","",基本情報入力シート!F36)</f>
        <v/>
      </c>
      <c r="F15" s="650" t="str">
        <f>IF(基本情報入力シート!G36="","",基本情報入力シート!G36)</f>
        <v/>
      </c>
      <c r="G15" s="650" t="str">
        <f>IF(基本情報入力シート!H36="","",基本情報入力シート!H36)</f>
        <v/>
      </c>
      <c r="H15" s="650" t="str">
        <f>IF(基本情報入力シート!I36="","",基本情報入力シート!I36)</f>
        <v/>
      </c>
      <c r="I15" s="650" t="str">
        <f>IF(基本情報入力シート!J36="","",基本情報入力シート!J36)</f>
        <v/>
      </c>
      <c r="J15" s="650" t="str">
        <f>IF(基本情報入力シート!K36="","",基本情報入力シート!K36)</f>
        <v/>
      </c>
      <c r="K15" s="651" t="str">
        <f>IF(基本情報入力シート!L36="","",基本情報入力シート!L36)</f>
        <v/>
      </c>
      <c r="L15" s="652" t="str">
        <f>IF(基本情報入力シート!M36="","",基本情報入力シート!M36)</f>
        <v/>
      </c>
      <c r="M15" s="652" t="str">
        <f>IF(基本情報入力シート!R36="","",基本情報入力シート!R36)</f>
        <v/>
      </c>
      <c r="N15" s="652" t="str">
        <f>IF(基本情報入力シート!W36="","",基本情報入力シート!W36)</f>
        <v/>
      </c>
      <c r="O15" s="647" t="str">
        <f>IF(基本情報入力シート!X36="","",基本情報入力シート!X36)</f>
        <v/>
      </c>
      <c r="P15" s="653" t="str">
        <f>IF(基本情報入力シート!Y36="","",基本情報入力シート!Y36)</f>
        <v/>
      </c>
      <c r="Q15" s="654" t="str">
        <f>IF(基本情報入力シート!Z36="","",基本情報入力シート!Z36)</f>
        <v/>
      </c>
      <c r="R15" s="655" t="str">
        <f>IF(基本情報入力シート!AA36="","",基本情報入力シート!AA36)</f>
        <v/>
      </c>
      <c r="S15" s="656"/>
      <c r="T15" s="657"/>
      <c r="U15" s="658" t="str">
        <f>IF(P15="","",VLOOKUP(P15,【参考】数式用!$A$5:$I$28,MATCH(T15,【参考】数式用!$C$4:$G$4,0)+2,0))</f>
        <v/>
      </c>
      <c r="V15" s="285" t="s">
        <v>84</v>
      </c>
      <c r="W15" s="659"/>
      <c r="X15" s="282" t="s">
        <v>12</v>
      </c>
      <c r="Y15" s="659"/>
      <c r="Z15" s="434" t="s">
        <v>156</v>
      </c>
      <c r="AA15" s="660"/>
      <c r="AB15" s="282" t="s">
        <v>12</v>
      </c>
      <c r="AC15" s="660"/>
      <c r="AD15" s="282" t="s">
        <v>17</v>
      </c>
      <c r="AE15" s="661" t="s">
        <v>100</v>
      </c>
      <c r="AF15" s="662" t="str">
        <f t="shared" si="0"/>
        <v/>
      </c>
      <c r="AG15" s="663" t="s">
        <v>121</v>
      </c>
      <c r="AH15" s="664" t="str">
        <f t="shared" si="1"/>
        <v/>
      </c>
    </row>
    <row r="16" spans="1:34" ht="36.75" customHeight="1">
      <c r="A16" s="647">
        <f t="shared" si="2"/>
        <v>5</v>
      </c>
      <c r="B16" s="648" t="str">
        <f>IF(基本情報入力シート!C37="","",基本情報入力シート!C37)</f>
        <v/>
      </c>
      <c r="C16" s="649" t="str">
        <f>IF(基本情報入力シート!D37="","",基本情報入力シート!D37)</f>
        <v/>
      </c>
      <c r="D16" s="650" t="str">
        <f>IF(基本情報入力シート!E37="","",基本情報入力シート!E37)</f>
        <v/>
      </c>
      <c r="E16" s="650" t="str">
        <f>IF(基本情報入力シート!F37="","",基本情報入力シート!F37)</f>
        <v/>
      </c>
      <c r="F16" s="650" t="str">
        <f>IF(基本情報入力シート!G37="","",基本情報入力シート!G37)</f>
        <v/>
      </c>
      <c r="G16" s="650" t="str">
        <f>IF(基本情報入力シート!H37="","",基本情報入力シート!H37)</f>
        <v/>
      </c>
      <c r="H16" s="650" t="str">
        <f>IF(基本情報入力シート!I37="","",基本情報入力シート!I37)</f>
        <v/>
      </c>
      <c r="I16" s="650" t="str">
        <f>IF(基本情報入力シート!J37="","",基本情報入力シート!J37)</f>
        <v/>
      </c>
      <c r="J16" s="650" t="str">
        <f>IF(基本情報入力シート!K37="","",基本情報入力シート!K37)</f>
        <v/>
      </c>
      <c r="K16" s="651" t="str">
        <f>IF(基本情報入力シート!L37="","",基本情報入力シート!L37)</f>
        <v/>
      </c>
      <c r="L16" s="652" t="str">
        <f>IF(基本情報入力シート!M37="","",基本情報入力シート!M37)</f>
        <v/>
      </c>
      <c r="M16" s="652" t="str">
        <f>IF(基本情報入力シート!R37="","",基本情報入力シート!R37)</f>
        <v/>
      </c>
      <c r="N16" s="652" t="str">
        <f>IF(基本情報入力シート!W37="","",基本情報入力シート!W37)</f>
        <v/>
      </c>
      <c r="O16" s="647" t="str">
        <f>IF(基本情報入力シート!X37="","",基本情報入力シート!X37)</f>
        <v/>
      </c>
      <c r="P16" s="653" t="str">
        <f>IF(基本情報入力シート!Y37="","",基本情報入力シート!Y37)</f>
        <v/>
      </c>
      <c r="Q16" s="654" t="str">
        <f>IF(基本情報入力シート!Z37="","",基本情報入力シート!Z37)</f>
        <v/>
      </c>
      <c r="R16" s="655" t="str">
        <f>IF(基本情報入力シート!AA37="","",基本情報入力シート!AA37)</f>
        <v/>
      </c>
      <c r="S16" s="656"/>
      <c r="T16" s="657"/>
      <c r="U16" s="658" t="str">
        <f>IF(P16="","",VLOOKUP(P16,【参考】数式用!$A$5:$I$28,MATCH(T16,【参考】数式用!$C$4:$G$4,0)+2,0))</f>
        <v/>
      </c>
      <c r="V16" s="285" t="s">
        <v>84</v>
      </c>
      <c r="W16" s="659"/>
      <c r="X16" s="282" t="s">
        <v>12</v>
      </c>
      <c r="Y16" s="659"/>
      <c r="Z16" s="434" t="s">
        <v>156</v>
      </c>
      <c r="AA16" s="660"/>
      <c r="AB16" s="282" t="s">
        <v>12</v>
      </c>
      <c r="AC16" s="660"/>
      <c r="AD16" s="282" t="s">
        <v>17</v>
      </c>
      <c r="AE16" s="661" t="s">
        <v>100</v>
      </c>
      <c r="AF16" s="662" t="str">
        <f t="shared" si="0"/>
        <v/>
      </c>
      <c r="AG16" s="663" t="s">
        <v>121</v>
      </c>
      <c r="AH16" s="664" t="str">
        <f t="shared" si="1"/>
        <v/>
      </c>
    </row>
    <row r="17" spans="1:34" ht="36.75" customHeight="1">
      <c r="A17" s="647">
        <f t="shared" si="2"/>
        <v>6</v>
      </c>
      <c r="B17" s="648" t="str">
        <f>IF(基本情報入力シート!C38="","",基本情報入力シート!C38)</f>
        <v/>
      </c>
      <c r="C17" s="649" t="str">
        <f>IF(基本情報入力シート!D38="","",基本情報入力シート!D38)</f>
        <v/>
      </c>
      <c r="D17" s="650" t="str">
        <f>IF(基本情報入力シート!E38="","",基本情報入力シート!E38)</f>
        <v/>
      </c>
      <c r="E17" s="650" t="str">
        <f>IF(基本情報入力シート!F38="","",基本情報入力シート!F38)</f>
        <v/>
      </c>
      <c r="F17" s="650" t="str">
        <f>IF(基本情報入力シート!G38="","",基本情報入力シート!G38)</f>
        <v/>
      </c>
      <c r="G17" s="650" t="str">
        <f>IF(基本情報入力シート!H38="","",基本情報入力シート!H38)</f>
        <v/>
      </c>
      <c r="H17" s="650" t="str">
        <f>IF(基本情報入力シート!I38="","",基本情報入力シート!I38)</f>
        <v/>
      </c>
      <c r="I17" s="650" t="str">
        <f>IF(基本情報入力シート!J38="","",基本情報入力シート!J38)</f>
        <v/>
      </c>
      <c r="J17" s="650" t="str">
        <f>IF(基本情報入力シート!K38="","",基本情報入力シート!K38)</f>
        <v/>
      </c>
      <c r="K17" s="651" t="str">
        <f>IF(基本情報入力シート!L38="","",基本情報入力シート!L38)</f>
        <v/>
      </c>
      <c r="L17" s="652" t="str">
        <f>IF(基本情報入力シート!M38="","",基本情報入力シート!M38)</f>
        <v/>
      </c>
      <c r="M17" s="652" t="str">
        <f>IF(基本情報入力シート!R38="","",基本情報入力シート!R38)</f>
        <v/>
      </c>
      <c r="N17" s="652" t="str">
        <f>IF(基本情報入力シート!W38="","",基本情報入力シート!W38)</f>
        <v/>
      </c>
      <c r="O17" s="647" t="str">
        <f>IF(基本情報入力シート!X38="","",基本情報入力シート!X38)</f>
        <v/>
      </c>
      <c r="P17" s="653" t="str">
        <f>IF(基本情報入力シート!Y38="","",基本情報入力シート!Y38)</f>
        <v/>
      </c>
      <c r="Q17" s="654" t="str">
        <f>IF(基本情報入力シート!Z38="","",基本情報入力シート!Z38)</f>
        <v/>
      </c>
      <c r="R17" s="655" t="str">
        <f>IF(基本情報入力シート!AA38="","",基本情報入力シート!AA38)</f>
        <v/>
      </c>
      <c r="S17" s="656"/>
      <c r="T17" s="657"/>
      <c r="U17" s="658" t="str">
        <f>IF(P17="","",VLOOKUP(P17,【参考】数式用!$A$5:$I$28,MATCH(T17,【参考】数式用!$C$4:$G$4,0)+2,0))</f>
        <v/>
      </c>
      <c r="V17" s="285" t="s">
        <v>265</v>
      </c>
      <c r="W17" s="659"/>
      <c r="X17" s="282" t="s">
        <v>266</v>
      </c>
      <c r="Y17" s="659"/>
      <c r="Z17" s="434" t="s">
        <v>267</v>
      </c>
      <c r="AA17" s="660"/>
      <c r="AB17" s="282" t="s">
        <v>266</v>
      </c>
      <c r="AC17" s="660"/>
      <c r="AD17" s="282" t="s">
        <v>268</v>
      </c>
      <c r="AE17" s="661" t="s">
        <v>269</v>
      </c>
      <c r="AF17" s="662" t="str">
        <f t="shared" ref="AF17:AF80" si="3">IF(W17&gt;=1,(AA17*12+AC17)-(W17*12+Y17)+1,"")</f>
        <v/>
      </c>
      <c r="AG17" s="663" t="s">
        <v>270</v>
      </c>
      <c r="AH17" s="664" t="str">
        <f t="shared" si="1"/>
        <v/>
      </c>
    </row>
    <row r="18" spans="1:34" ht="36.75" customHeight="1">
      <c r="A18" s="647">
        <f t="shared" si="2"/>
        <v>7</v>
      </c>
      <c r="B18" s="648" t="str">
        <f>IF(基本情報入力シート!C39="","",基本情報入力シート!C39)</f>
        <v/>
      </c>
      <c r="C18" s="649" t="str">
        <f>IF(基本情報入力シート!D39="","",基本情報入力シート!D39)</f>
        <v/>
      </c>
      <c r="D18" s="650" t="str">
        <f>IF(基本情報入力シート!E39="","",基本情報入力シート!E39)</f>
        <v/>
      </c>
      <c r="E18" s="650" t="str">
        <f>IF(基本情報入力シート!F39="","",基本情報入力シート!F39)</f>
        <v/>
      </c>
      <c r="F18" s="650" t="str">
        <f>IF(基本情報入力シート!G39="","",基本情報入力シート!G39)</f>
        <v/>
      </c>
      <c r="G18" s="650" t="str">
        <f>IF(基本情報入力シート!H39="","",基本情報入力シート!H39)</f>
        <v/>
      </c>
      <c r="H18" s="650" t="str">
        <f>IF(基本情報入力シート!I39="","",基本情報入力シート!I39)</f>
        <v/>
      </c>
      <c r="I18" s="650" t="str">
        <f>IF(基本情報入力シート!J39="","",基本情報入力シート!J39)</f>
        <v/>
      </c>
      <c r="J18" s="650" t="str">
        <f>IF(基本情報入力シート!K39="","",基本情報入力シート!K39)</f>
        <v/>
      </c>
      <c r="K18" s="651" t="str">
        <f>IF(基本情報入力シート!L39="","",基本情報入力シート!L39)</f>
        <v/>
      </c>
      <c r="L18" s="652" t="str">
        <f>IF(基本情報入力シート!M39="","",基本情報入力シート!M39)</f>
        <v/>
      </c>
      <c r="M18" s="652" t="str">
        <f>IF(基本情報入力シート!R39="","",基本情報入力シート!R39)</f>
        <v/>
      </c>
      <c r="N18" s="652" t="str">
        <f>IF(基本情報入力シート!W39="","",基本情報入力シート!W39)</f>
        <v/>
      </c>
      <c r="O18" s="647" t="str">
        <f>IF(基本情報入力シート!X39="","",基本情報入力シート!X39)</f>
        <v/>
      </c>
      <c r="P18" s="653" t="str">
        <f>IF(基本情報入力シート!Y39="","",基本情報入力シート!Y39)</f>
        <v/>
      </c>
      <c r="Q18" s="654" t="str">
        <f>IF(基本情報入力シート!Z39="","",基本情報入力シート!Z39)</f>
        <v/>
      </c>
      <c r="R18" s="655" t="str">
        <f>IF(基本情報入力シート!AA39="","",基本情報入力シート!AA39)</f>
        <v/>
      </c>
      <c r="S18" s="656"/>
      <c r="T18" s="657"/>
      <c r="U18" s="658" t="str">
        <f>IF(P18="","",VLOOKUP(P18,【参考】数式用!$A$5:$I$28,MATCH(T18,【参考】数式用!$C$4:$G$4,0)+2,0))</f>
        <v/>
      </c>
      <c r="V18" s="285" t="s">
        <v>265</v>
      </c>
      <c r="W18" s="659"/>
      <c r="X18" s="282" t="s">
        <v>266</v>
      </c>
      <c r="Y18" s="659"/>
      <c r="Z18" s="434" t="s">
        <v>267</v>
      </c>
      <c r="AA18" s="660"/>
      <c r="AB18" s="282" t="s">
        <v>266</v>
      </c>
      <c r="AC18" s="660"/>
      <c r="AD18" s="282" t="s">
        <v>268</v>
      </c>
      <c r="AE18" s="661" t="s">
        <v>269</v>
      </c>
      <c r="AF18" s="662" t="str">
        <f t="shared" si="3"/>
        <v/>
      </c>
      <c r="AG18" s="663" t="s">
        <v>270</v>
      </c>
      <c r="AH18" s="664" t="str">
        <f t="shared" si="1"/>
        <v/>
      </c>
    </row>
    <row r="19" spans="1:34" ht="36.75" customHeight="1">
      <c r="A19" s="647">
        <f t="shared" si="2"/>
        <v>8</v>
      </c>
      <c r="B19" s="648" t="str">
        <f>IF(基本情報入力シート!C40="","",基本情報入力シート!C40)</f>
        <v/>
      </c>
      <c r="C19" s="649" t="str">
        <f>IF(基本情報入力シート!D40="","",基本情報入力シート!D40)</f>
        <v/>
      </c>
      <c r="D19" s="650" t="str">
        <f>IF(基本情報入力シート!E40="","",基本情報入力シート!E40)</f>
        <v/>
      </c>
      <c r="E19" s="650" t="str">
        <f>IF(基本情報入力シート!F40="","",基本情報入力シート!F40)</f>
        <v/>
      </c>
      <c r="F19" s="650" t="str">
        <f>IF(基本情報入力シート!G40="","",基本情報入力シート!G40)</f>
        <v/>
      </c>
      <c r="G19" s="650" t="str">
        <f>IF(基本情報入力シート!H40="","",基本情報入力シート!H40)</f>
        <v/>
      </c>
      <c r="H19" s="650" t="str">
        <f>IF(基本情報入力シート!I40="","",基本情報入力シート!I40)</f>
        <v/>
      </c>
      <c r="I19" s="650" t="str">
        <f>IF(基本情報入力シート!J40="","",基本情報入力シート!J40)</f>
        <v/>
      </c>
      <c r="J19" s="650" t="str">
        <f>IF(基本情報入力シート!K40="","",基本情報入力シート!K40)</f>
        <v/>
      </c>
      <c r="K19" s="651" t="str">
        <f>IF(基本情報入力シート!L40="","",基本情報入力シート!L40)</f>
        <v/>
      </c>
      <c r="L19" s="652" t="str">
        <f>IF(基本情報入力シート!M40="","",基本情報入力シート!M40)</f>
        <v/>
      </c>
      <c r="M19" s="652" t="str">
        <f>IF(基本情報入力シート!R40="","",基本情報入力シート!R40)</f>
        <v/>
      </c>
      <c r="N19" s="652" t="str">
        <f>IF(基本情報入力シート!W40="","",基本情報入力シート!W40)</f>
        <v/>
      </c>
      <c r="O19" s="647" t="str">
        <f>IF(基本情報入力シート!X40="","",基本情報入力シート!X40)</f>
        <v/>
      </c>
      <c r="P19" s="653" t="str">
        <f>IF(基本情報入力シート!Y40="","",基本情報入力シート!Y40)</f>
        <v/>
      </c>
      <c r="Q19" s="654" t="str">
        <f>IF(基本情報入力シート!Z40="","",基本情報入力シート!Z40)</f>
        <v/>
      </c>
      <c r="R19" s="655" t="str">
        <f>IF(基本情報入力シート!AA40="","",基本情報入力シート!AA40)</f>
        <v/>
      </c>
      <c r="S19" s="656"/>
      <c r="T19" s="657"/>
      <c r="U19" s="658" t="str">
        <f>IF(P19="","",VLOOKUP(P19,【参考】数式用!$A$5:$I$28,MATCH(T19,【参考】数式用!$C$4:$G$4,0)+2,0))</f>
        <v/>
      </c>
      <c r="V19" s="285" t="s">
        <v>265</v>
      </c>
      <c r="W19" s="659"/>
      <c r="X19" s="282" t="s">
        <v>266</v>
      </c>
      <c r="Y19" s="659"/>
      <c r="Z19" s="434" t="s">
        <v>267</v>
      </c>
      <c r="AA19" s="660"/>
      <c r="AB19" s="282" t="s">
        <v>266</v>
      </c>
      <c r="AC19" s="660"/>
      <c r="AD19" s="282" t="s">
        <v>268</v>
      </c>
      <c r="AE19" s="661" t="s">
        <v>269</v>
      </c>
      <c r="AF19" s="662" t="str">
        <f t="shared" si="3"/>
        <v/>
      </c>
      <c r="AG19" s="663" t="s">
        <v>270</v>
      </c>
      <c r="AH19" s="664" t="str">
        <f t="shared" si="1"/>
        <v/>
      </c>
    </row>
    <row r="20" spans="1:34" ht="36.75" customHeight="1">
      <c r="A20" s="647">
        <f t="shared" si="2"/>
        <v>9</v>
      </c>
      <c r="B20" s="648" t="str">
        <f>IF(基本情報入力シート!C41="","",基本情報入力シート!C41)</f>
        <v/>
      </c>
      <c r="C20" s="649" t="str">
        <f>IF(基本情報入力シート!D41="","",基本情報入力シート!D41)</f>
        <v/>
      </c>
      <c r="D20" s="650" t="str">
        <f>IF(基本情報入力シート!E41="","",基本情報入力シート!E41)</f>
        <v/>
      </c>
      <c r="E20" s="650" t="str">
        <f>IF(基本情報入力シート!F41="","",基本情報入力シート!F41)</f>
        <v/>
      </c>
      <c r="F20" s="650" t="str">
        <f>IF(基本情報入力シート!G41="","",基本情報入力シート!G41)</f>
        <v/>
      </c>
      <c r="G20" s="650" t="str">
        <f>IF(基本情報入力シート!H41="","",基本情報入力シート!H41)</f>
        <v/>
      </c>
      <c r="H20" s="650" t="str">
        <f>IF(基本情報入力シート!I41="","",基本情報入力シート!I41)</f>
        <v/>
      </c>
      <c r="I20" s="650" t="str">
        <f>IF(基本情報入力シート!J41="","",基本情報入力シート!J41)</f>
        <v/>
      </c>
      <c r="J20" s="650" t="str">
        <f>IF(基本情報入力シート!K41="","",基本情報入力シート!K41)</f>
        <v/>
      </c>
      <c r="K20" s="651" t="str">
        <f>IF(基本情報入力シート!L41="","",基本情報入力シート!L41)</f>
        <v/>
      </c>
      <c r="L20" s="652" t="str">
        <f>IF(基本情報入力シート!M41="","",基本情報入力シート!M41)</f>
        <v/>
      </c>
      <c r="M20" s="652" t="str">
        <f>IF(基本情報入力シート!R41="","",基本情報入力シート!R41)</f>
        <v/>
      </c>
      <c r="N20" s="652" t="str">
        <f>IF(基本情報入力シート!W41="","",基本情報入力シート!W41)</f>
        <v/>
      </c>
      <c r="O20" s="647" t="str">
        <f>IF(基本情報入力シート!X41="","",基本情報入力シート!X41)</f>
        <v/>
      </c>
      <c r="P20" s="653" t="str">
        <f>IF(基本情報入力シート!Y41="","",基本情報入力シート!Y41)</f>
        <v/>
      </c>
      <c r="Q20" s="654" t="str">
        <f>IF(基本情報入力シート!Z41="","",基本情報入力シート!Z41)</f>
        <v/>
      </c>
      <c r="R20" s="655" t="str">
        <f>IF(基本情報入力シート!AA41="","",基本情報入力シート!AA41)</f>
        <v/>
      </c>
      <c r="S20" s="656"/>
      <c r="T20" s="657"/>
      <c r="U20" s="658" t="str">
        <f>IF(P20="","",VLOOKUP(P20,【参考】数式用!$A$5:$I$28,MATCH(T20,【参考】数式用!$C$4:$G$4,0)+2,0))</f>
        <v/>
      </c>
      <c r="V20" s="285" t="s">
        <v>265</v>
      </c>
      <c r="W20" s="659"/>
      <c r="X20" s="282" t="s">
        <v>266</v>
      </c>
      <c r="Y20" s="659"/>
      <c r="Z20" s="434" t="s">
        <v>267</v>
      </c>
      <c r="AA20" s="660"/>
      <c r="AB20" s="282" t="s">
        <v>266</v>
      </c>
      <c r="AC20" s="660"/>
      <c r="AD20" s="282" t="s">
        <v>268</v>
      </c>
      <c r="AE20" s="661" t="s">
        <v>269</v>
      </c>
      <c r="AF20" s="662" t="str">
        <f t="shared" si="3"/>
        <v/>
      </c>
      <c r="AG20" s="663" t="s">
        <v>270</v>
      </c>
      <c r="AH20" s="664" t="str">
        <f t="shared" si="1"/>
        <v/>
      </c>
    </row>
    <row r="21" spans="1:34" ht="36.75" customHeight="1">
      <c r="A21" s="647">
        <f t="shared" si="2"/>
        <v>10</v>
      </c>
      <c r="B21" s="648" t="str">
        <f>IF(基本情報入力シート!C42="","",基本情報入力シート!C42)</f>
        <v/>
      </c>
      <c r="C21" s="649" t="str">
        <f>IF(基本情報入力シート!D42="","",基本情報入力シート!D42)</f>
        <v/>
      </c>
      <c r="D21" s="650" t="str">
        <f>IF(基本情報入力シート!E42="","",基本情報入力シート!E42)</f>
        <v/>
      </c>
      <c r="E21" s="650" t="str">
        <f>IF(基本情報入力シート!F42="","",基本情報入力シート!F42)</f>
        <v/>
      </c>
      <c r="F21" s="650" t="str">
        <f>IF(基本情報入力シート!G42="","",基本情報入力シート!G42)</f>
        <v/>
      </c>
      <c r="G21" s="650" t="str">
        <f>IF(基本情報入力シート!H42="","",基本情報入力シート!H42)</f>
        <v/>
      </c>
      <c r="H21" s="650" t="str">
        <f>IF(基本情報入力シート!I42="","",基本情報入力シート!I42)</f>
        <v/>
      </c>
      <c r="I21" s="650" t="str">
        <f>IF(基本情報入力シート!J42="","",基本情報入力シート!J42)</f>
        <v/>
      </c>
      <c r="J21" s="650" t="str">
        <f>IF(基本情報入力シート!K42="","",基本情報入力シート!K42)</f>
        <v/>
      </c>
      <c r="K21" s="651" t="str">
        <f>IF(基本情報入力シート!L42="","",基本情報入力シート!L42)</f>
        <v/>
      </c>
      <c r="L21" s="652" t="str">
        <f>IF(基本情報入力シート!M42="","",基本情報入力シート!M42)</f>
        <v/>
      </c>
      <c r="M21" s="652" t="str">
        <f>IF(基本情報入力シート!R42="","",基本情報入力シート!R42)</f>
        <v/>
      </c>
      <c r="N21" s="652" t="str">
        <f>IF(基本情報入力シート!W42="","",基本情報入力シート!W42)</f>
        <v/>
      </c>
      <c r="O21" s="647" t="str">
        <f>IF(基本情報入力シート!X42="","",基本情報入力シート!X42)</f>
        <v/>
      </c>
      <c r="P21" s="653" t="str">
        <f>IF(基本情報入力シート!Y42="","",基本情報入力シート!Y42)</f>
        <v/>
      </c>
      <c r="Q21" s="654" t="str">
        <f>IF(基本情報入力シート!Z42="","",基本情報入力シート!Z42)</f>
        <v/>
      </c>
      <c r="R21" s="655" t="str">
        <f>IF(基本情報入力シート!AA42="","",基本情報入力シート!AA42)</f>
        <v/>
      </c>
      <c r="S21" s="656"/>
      <c r="T21" s="657"/>
      <c r="U21" s="658" t="str">
        <f>IF(P21="","",VLOOKUP(P21,【参考】数式用!$A$5:$I$28,MATCH(T21,【参考】数式用!$C$4:$G$4,0)+2,0))</f>
        <v/>
      </c>
      <c r="V21" s="285" t="s">
        <v>265</v>
      </c>
      <c r="W21" s="659"/>
      <c r="X21" s="282" t="s">
        <v>266</v>
      </c>
      <c r="Y21" s="659"/>
      <c r="Z21" s="434" t="s">
        <v>267</v>
      </c>
      <c r="AA21" s="660"/>
      <c r="AB21" s="282" t="s">
        <v>266</v>
      </c>
      <c r="AC21" s="660"/>
      <c r="AD21" s="282" t="s">
        <v>268</v>
      </c>
      <c r="AE21" s="661" t="s">
        <v>269</v>
      </c>
      <c r="AF21" s="662" t="str">
        <f t="shared" si="3"/>
        <v/>
      </c>
      <c r="AG21" s="663" t="s">
        <v>270</v>
      </c>
      <c r="AH21" s="664" t="str">
        <f t="shared" si="1"/>
        <v/>
      </c>
    </row>
    <row r="22" spans="1:34" ht="36.75" customHeight="1">
      <c r="A22" s="647">
        <f t="shared" si="2"/>
        <v>11</v>
      </c>
      <c r="B22" s="648" t="str">
        <f>IF(基本情報入力シート!C43="","",基本情報入力シート!C43)</f>
        <v/>
      </c>
      <c r="C22" s="649" t="str">
        <f>IF(基本情報入力シート!D43="","",基本情報入力シート!D43)</f>
        <v/>
      </c>
      <c r="D22" s="650" t="str">
        <f>IF(基本情報入力シート!E43="","",基本情報入力シート!E43)</f>
        <v/>
      </c>
      <c r="E22" s="650" t="str">
        <f>IF(基本情報入力シート!F43="","",基本情報入力シート!F43)</f>
        <v/>
      </c>
      <c r="F22" s="650" t="str">
        <f>IF(基本情報入力シート!G43="","",基本情報入力シート!G43)</f>
        <v/>
      </c>
      <c r="G22" s="650" t="str">
        <f>IF(基本情報入力シート!H43="","",基本情報入力シート!H43)</f>
        <v/>
      </c>
      <c r="H22" s="650" t="str">
        <f>IF(基本情報入力シート!I43="","",基本情報入力シート!I43)</f>
        <v/>
      </c>
      <c r="I22" s="650" t="str">
        <f>IF(基本情報入力シート!J43="","",基本情報入力シート!J43)</f>
        <v/>
      </c>
      <c r="J22" s="650" t="str">
        <f>IF(基本情報入力シート!K43="","",基本情報入力シート!K43)</f>
        <v/>
      </c>
      <c r="K22" s="651" t="str">
        <f>IF(基本情報入力シート!L43="","",基本情報入力シート!L43)</f>
        <v/>
      </c>
      <c r="L22" s="652" t="str">
        <f>IF(基本情報入力シート!M43="","",基本情報入力シート!M43)</f>
        <v/>
      </c>
      <c r="M22" s="652" t="str">
        <f>IF(基本情報入力シート!R43="","",基本情報入力シート!R43)</f>
        <v/>
      </c>
      <c r="N22" s="652" t="str">
        <f>IF(基本情報入力シート!W43="","",基本情報入力シート!W43)</f>
        <v/>
      </c>
      <c r="O22" s="647" t="str">
        <f>IF(基本情報入力シート!X43="","",基本情報入力シート!X43)</f>
        <v/>
      </c>
      <c r="P22" s="653" t="str">
        <f>IF(基本情報入力シート!Y43="","",基本情報入力シート!Y43)</f>
        <v/>
      </c>
      <c r="Q22" s="654" t="str">
        <f>IF(基本情報入力シート!Z43="","",基本情報入力シート!Z43)</f>
        <v/>
      </c>
      <c r="R22" s="655" t="str">
        <f>IF(基本情報入力シート!AA43="","",基本情報入力シート!AA43)</f>
        <v/>
      </c>
      <c r="S22" s="656"/>
      <c r="T22" s="657"/>
      <c r="U22" s="658" t="str">
        <f>IF(P22="","",VLOOKUP(P22,【参考】数式用!$A$5:$I$28,MATCH(T22,【参考】数式用!$C$4:$G$4,0)+2,0))</f>
        <v/>
      </c>
      <c r="V22" s="285" t="s">
        <v>265</v>
      </c>
      <c r="W22" s="659"/>
      <c r="X22" s="282" t="s">
        <v>266</v>
      </c>
      <c r="Y22" s="659"/>
      <c r="Z22" s="434" t="s">
        <v>267</v>
      </c>
      <c r="AA22" s="660"/>
      <c r="AB22" s="282" t="s">
        <v>266</v>
      </c>
      <c r="AC22" s="660"/>
      <c r="AD22" s="282" t="s">
        <v>268</v>
      </c>
      <c r="AE22" s="661" t="s">
        <v>269</v>
      </c>
      <c r="AF22" s="662" t="str">
        <f t="shared" si="3"/>
        <v/>
      </c>
      <c r="AG22" s="663" t="s">
        <v>270</v>
      </c>
      <c r="AH22" s="664" t="str">
        <f t="shared" si="1"/>
        <v/>
      </c>
    </row>
    <row r="23" spans="1:34" ht="36.75" customHeight="1">
      <c r="A23" s="647">
        <f t="shared" si="2"/>
        <v>12</v>
      </c>
      <c r="B23" s="648" t="str">
        <f>IF(基本情報入力シート!C44="","",基本情報入力シート!C44)</f>
        <v/>
      </c>
      <c r="C23" s="649" t="str">
        <f>IF(基本情報入力シート!D44="","",基本情報入力シート!D44)</f>
        <v/>
      </c>
      <c r="D23" s="650" t="str">
        <f>IF(基本情報入力シート!E44="","",基本情報入力シート!E44)</f>
        <v/>
      </c>
      <c r="E23" s="650" t="str">
        <f>IF(基本情報入力シート!F44="","",基本情報入力シート!F44)</f>
        <v/>
      </c>
      <c r="F23" s="650" t="str">
        <f>IF(基本情報入力シート!G44="","",基本情報入力シート!G44)</f>
        <v/>
      </c>
      <c r="G23" s="650" t="str">
        <f>IF(基本情報入力シート!H44="","",基本情報入力シート!H44)</f>
        <v/>
      </c>
      <c r="H23" s="650" t="str">
        <f>IF(基本情報入力シート!I44="","",基本情報入力シート!I44)</f>
        <v/>
      </c>
      <c r="I23" s="650" t="str">
        <f>IF(基本情報入力シート!J44="","",基本情報入力シート!J44)</f>
        <v/>
      </c>
      <c r="J23" s="650" t="str">
        <f>IF(基本情報入力シート!K44="","",基本情報入力シート!K44)</f>
        <v/>
      </c>
      <c r="K23" s="651" t="str">
        <f>IF(基本情報入力シート!L44="","",基本情報入力シート!L44)</f>
        <v/>
      </c>
      <c r="L23" s="652" t="str">
        <f>IF(基本情報入力シート!M44="","",基本情報入力シート!M44)</f>
        <v/>
      </c>
      <c r="M23" s="652" t="str">
        <f>IF(基本情報入力シート!R44="","",基本情報入力シート!R44)</f>
        <v/>
      </c>
      <c r="N23" s="652" t="str">
        <f>IF(基本情報入力シート!W44="","",基本情報入力シート!W44)</f>
        <v/>
      </c>
      <c r="O23" s="647" t="str">
        <f>IF(基本情報入力シート!X44="","",基本情報入力シート!X44)</f>
        <v/>
      </c>
      <c r="P23" s="653" t="str">
        <f>IF(基本情報入力シート!Y44="","",基本情報入力シート!Y44)</f>
        <v/>
      </c>
      <c r="Q23" s="654" t="str">
        <f>IF(基本情報入力シート!Z44="","",基本情報入力シート!Z44)</f>
        <v/>
      </c>
      <c r="R23" s="655" t="str">
        <f>IF(基本情報入力シート!AA44="","",基本情報入力シート!AA44)</f>
        <v/>
      </c>
      <c r="S23" s="656"/>
      <c r="T23" s="657"/>
      <c r="U23" s="658" t="str">
        <f>IF(P23="","",VLOOKUP(P23,【参考】数式用!$A$5:$I$28,MATCH(T23,【参考】数式用!$C$4:$G$4,0)+2,0))</f>
        <v/>
      </c>
      <c r="V23" s="285" t="s">
        <v>265</v>
      </c>
      <c r="W23" s="659"/>
      <c r="X23" s="282" t="s">
        <v>266</v>
      </c>
      <c r="Y23" s="659"/>
      <c r="Z23" s="434" t="s">
        <v>267</v>
      </c>
      <c r="AA23" s="660"/>
      <c r="AB23" s="282" t="s">
        <v>266</v>
      </c>
      <c r="AC23" s="660"/>
      <c r="AD23" s="282" t="s">
        <v>268</v>
      </c>
      <c r="AE23" s="661" t="s">
        <v>269</v>
      </c>
      <c r="AF23" s="662" t="str">
        <f t="shared" si="3"/>
        <v/>
      </c>
      <c r="AG23" s="663" t="s">
        <v>270</v>
      </c>
      <c r="AH23" s="664" t="str">
        <f t="shared" si="1"/>
        <v/>
      </c>
    </row>
    <row r="24" spans="1:34" ht="36.75" customHeight="1">
      <c r="A24" s="647">
        <f t="shared" si="2"/>
        <v>13</v>
      </c>
      <c r="B24" s="648" t="str">
        <f>IF(基本情報入力シート!C45="","",基本情報入力シート!C45)</f>
        <v/>
      </c>
      <c r="C24" s="649" t="str">
        <f>IF(基本情報入力シート!D45="","",基本情報入力シート!D45)</f>
        <v/>
      </c>
      <c r="D24" s="650" t="str">
        <f>IF(基本情報入力シート!E45="","",基本情報入力シート!E45)</f>
        <v/>
      </c>
      <c r="E24" s="650" t="str">
        <f>IF(基本情報入力シート!F45="","",基本情報入力シート!F45)</f>
        <v/>
      </c>
      <c r="F24" s="650" t="str">
        <f>IF(基本情報入力シート!G45="","",基本情報入力シート!G45)</f>
        <v/>
      </c>
      <c r="G24" s="650" t="str">
        <f>IF(基本情報入力シート!H45="","",基本情報入力シート!H45)</f>
        <v/>
      </c>
      <c r="H24" s="650" t="str">
        <f>IF(基本情報入力シート!I45="","",基本情報入力シート!I45)</f>
        <v/>
      </c>
      <c r="I24" s="650" t="str">
        <f>IF(基本情報入力シート!J45="","",基本情報入力シート!J45)</f>
        <v/>
      </c>
      <c r="J24" s="650" t="str">
        <f>IF(基本情報入力シート!K45="","",基本情報入力シート!K45)</f>
        <v/>
      </c>
      <c r="K24" s="651" t="str">
        <f>IF(基本情報入力シート!L45="","",基本情報入力シート!L45)</f>
        <v/>
      </c>
      <c r="L24" s="652" t="str">
        <f>IF(基本情報入力シート!M45="","",基本情報入力シート!M45)</f>
        <v/>
      </c>
      <c r="M24" s="652" t="str">
        <f>IF(基本情報入力シート!R45="","",基本情報入力シート!R45)</f>
        <v/>
      </c>
      <c r="N24" s="652" t="str">
        <f>IF(基本情報入力シート!W45="","",基本情報入力シート!W45)</f>
        <v/>
      </c>
      <c r="O24" s="647" t="str">
        <f>IF(基本情報入力シート!X45="","",基本情報入力シート!X45)</f>
        <v/>
      </c>
      <c r="P24" s="653" t="str">
        <f>IF(基本情報入力シート!Y45="","",基本情報入力シート!Y45)</f>
        <v/>
      </c>
      <c r="Q24" s="654" t="str">
        <f>IF(基本情報入力シート!Z45="","",基本情報入力シート!Z45)</f>
        <v/>
      </c>
      <c r="R24" s="655" t="str">
        <f>IF(基本情報入力シート!AA45="","",基本情報入力シート!AA45)</f>
        <v/>
      </c>
      <c r="S24" s="656"/>
      <c r="T24" s="657"/>
      <c r="U24" s="658" t="str">
        <f>IF(P24="","",VLOOKUP(P24,【参考】数式用!$A$5:$I$28,MATCH(T24,【参考】数式用!$C$4:$G$4,0)+2,0))</f>
        <v/>
      </c>
      <c r="V24" s="285" t="s">
        <v>265</v>
      </c>
      <c r="W24" s="659"/>
      <c r="X24" s="282" t="s">
        <v>266</v>
      </c>
      <c r="Y24" s="659"/>
      <c r="Z24" s="434" t="s">
        <v>267</v>
      </c>
      <c r="AA24" s="660"/>
      <c r="AB24" s="282" t="s">
        <v>266</v>
      </c>
      <c r="AC24" s="660"/>
      <c r="AD24" s="282" t="s">
        <v>268</v>
      </c>
      <c r="AE24" s="661" t="s">
        <v>269</v>
      </c>
      <c r="AF24" s="662" t="str">
        <f t="shared" si="3"/>
        <v/>
      </c>
      <c r="AG24" s="663" t="s">
        <v>270</v>
      </c>
      <c r="AH24" s="664" t="str">
        <f t="shared" si="1"/>
        <v/>
      </c>
    </row>
    <row r="25" spans="1:34" ht="36.75" customHeight="1">
      <c r="A25" s="647">
        <f t="shared" si="2"/>
        <v>14</v>
      </c>
      <c r="B25" s="648" t="str">
        <f>IF(基本情報入力シート!C46="","",基本情報入力シート!C46)</f>
        <v/>
      </c>
      <c r="C25" s="649" t="str">
        <f>IF(基本情報入力シート!D46="","",基本情報入力シート!D46)</f>
        <v/>
      </c>
      <c r="D25" s="650" t="str">
        <f>IF(基本情報入力シート!E46="","",基本情報入力シート!E46)</f>
        <v/>
      </c>
      <c r="E25" s="650" t="str">
        <f>IF(基本情報入力シート!F46="","",基本情報入力シート!F46)</f>
        <v/>
      </c>
      <c r="F25" s="650" t="str">
        <f>IF(基本情報入力シート!G46="","",基本情報入力シート!G46)</f>
        <v/>
      </c>
      <c r="G25" s="650" t="str">
        <f>IF(基本情報入力シート!H46="","",基本情報入力シート!H46)</f>
        <v/>
      </c>
      <c r="H25" s="650" t="str">
        <f>IF(基本情報入力シート!I46="","",基本情報入力シート!I46)</f>
        <v/>
      </c>
      <c r="I25" s="650" t="str">
        <f>IF(基本情報入力シート!J46="","",基本情報入力シート!J46)</f>
        <v/>
      </c>
      <c r="J25" s="650" t="str">
        <f>IF(基本情報入力シート!K46="","",基本情報入力シート!K46)</f>
        <v/>
      </c>
      <c r="K25" s="651" t="str">
        <f>IF(基本情報入力シート!L46="","",基本情報入力シート!L46)</f>
        <v/>
      </c>
      <c r="L25" s="652" t="str">
        <f>IF(基本情報入力シート!M46="","",基本情報入力シート!M46)</f>
        <v/>
      </c>
      <c r="M25" s="652" t="str">
        <f>IF(基本情報入力シート!R46="","",基本情報入力シート!R46)</f>
        <v/>
      </c>
      <c r="N25" s="652" t="str">
        <f>IF(基本情報入力シート!W46="","",基本情報入力シート!W46)</f>
        <v/>
      </c>
      <c r="O25" s="647" t="str">
        <f>IF(基本情報入力シート!X46="","",基本情報入力シート!X46)</f>
        <v/>
      </c>
      <c r="P25" s="653" t="str">
        <f>IF(基本情報入力シート!Y46="","",基本情報入力シート!Y46)</f>
        <v/>
      </c>
      <c r="Q25" s="654" t="str">
        <f>IF(基本情報入力シート!Z46="","",基本情報入力シート!Z46)</f>
        <v/>
      </c>
      <c r="R25" s="655" t="str">
        <f>IF(基本情報入力シート!AA46="","",基本情報入力シート!AA46)</f>
        <v/>
      </c>
      <c r="S25" s="656"/>
      <c r="T25" s="657"/>
      <c r="U25" s="658" t="str">
        <f>IF(P25="","",VLOOKUP(P25,【参考】数式用!$A$5:$I$28,MATCH(T25,【参考】数式用!$C$4:$G$4,0)+2,0))</f>
        <v/>
      </c>
      <c r="V25" s="285" t="s">
        <v>265</v>
      </c>
      <c r="W25" s="659"/>
      <c r="X25" s="282" t="s">
        <v>266</v>
      </c>
      <c r="Y25" s="659"/>
      <c r="Z25" s="434" t="s">
        <v>267</v>
      </c>
      <c r="AA25" s="660"/>
      <c r="AB25" s="282" t="s">
        <v>266</v>
      </c>
      <c r="AC25" s="660"/>
      <c r="AD25" s="282" t="s">
        <v>268</v>
      </c>
      <c r="AE25" s="661" t="s">
        <v>269</v>
      </c>
      <c r="AF25" s="662" t="str">
        <f t="shared" si="3"/>
        <v/>
      </c>
      <c r="AG25" s="663" t="s">
        <v>270</v>
      </c>
      <c r="AH25" s="664" t="str">
        <f t="shared" si="1"/>
        <v/>
      </c>
    </row>
    <row r="26" spans="1:34" ht="36.75" customHeight="1">
      <c r="A26" s="647">
        <f t="shared" si="2"/>
        <v>15</v>
      </c>
      <c r="B26" s="648" t="str">
        <f>IF(基本情報入力シート!C47="","",基本情報入力シート!C47)</f>
        <v/>
      </c>
      <c r="C26" s="649" t="str">
        <f>IF(基本情報入力シート!D47="","",基本情報入力シート!D47)</f>
        <v/>
      </c>
      <c r="D26" s="650" t="str">
        <f>IF(基本情報入力シート!E47="","",基本情報入力シート!E47)</f>
        <v/>
      </c>
      <c r="E26" s="650" t="str">
        <f>IF(基本情報入力シート!F47="","",基本情報入力シート!F47)</f>
        <v/>
      </c>
      <c r="F26" s="650" t="str">
        <f>IF(基本情報入力シート!G47="","",基本情報入力シート!G47)</f>
        <v/>
      </c>
      <c r="G26" s="650" t="str">
        <f>IF(基本情報入力シート!H47="","",基本情報入力シート!H47)</f>
        <v/>
      </c>
      <c r="H26" s="650" t="str">
        <f>IF(基本情報入力シート!I47="","",基本情報入力シート!I47)</f>
        <v/>
      </c>
      <c r="I26" s="650" t="str">
        <f>IF(基本情報入力シート!J47="","",基本情報入力シート!J47)</f>
        <v/>
      </c>
      <c r="J26" s="650" t="str">
        <f>IF(基本情報入力シート!K47="","",基本情報入力シート!K47)</f>
        <v/>
      </c>
      <c r="K26" s="651" t="str">
        <f>IF(基本情報入力シート!L47="","",基本情報入力シート!L47)</f>
        <v/>
      </c>
      <c r="L26" s="652" t="str">
        <f>IF(基本情報入力シート!M47="","",基本情報入力シート!M47)</f>
        <v/>
      </c>
      <c r="M26" s="652" t="str">
        <f>IF(基本情報入力シート!R47="","",基本情報入力シート!R47)</f>
        <v/>
      </c>
      <c r="N26" s="652" t="str">
        <f>IF(基本情報入力シート!W47="","",基本情報入力シート!W47)</f>
        <v/>
      </c>
      <c r="O26" s="647" t="str">
        <f>IF(基本情報入力シート!X47="","",基本情報入力シート!X47)</f>
        <v/>
      </c>
      <c r="P26" s="653" t="str">
        <f>IF(基本情報入力シート!Y47="","",基本情報入力シート!Y47)</f>
        <v/>
      </c>
      <c r="Q26" s="654" t="str">
        <f>IF(基本情報入力シート!Z47="","",基本情報入力シート!Z47)</f>
        <v/>
      </c>
      <c r="R26" s="655" t="str">
        <f>IF(基本情報入力シート!AA47="","",基本情報入力シート!AA47)</f>
        <v/>
      </c>
      <c r="S26" s="656"/>
      <c r="T26" s="657"/>
      <c r="U26" s="658" t="str">
        <f>IF(P26="","",VLOOKUP(P26,【参考】数式用!$A$5:$I$28,MATCH(T26,【参考】数式用!$C$4:$G$4,0)+2,0))</f>
        <v/>
      </c>
      <c r="V26" s="285" t="s">
        <v>265</v>
      </c>
      <c r="W26" s="659"/>
      <c r="X26" s="282" t="s">
        <v>266</v>
      </c>
      <c r="Y26" s="659"/>
      <c r="Z26" s="434" t="s">
        <v>267</v>
      </c>
      <c r="AA26" s="660"/>
      <c r="AB26" s="282" t="s">
        <v>266</v>
      </c>
      <c r="AC26" s="660"/>
      <c r="AD26" s="282" t="s">
        <v>268</v>
      </c>
      <c r="AE26" s="661" t="s">
        <v>269</v>
      </c>
      <c r="AF26" s="662" t="str">
        <f t="shared" si="3"/>
        <v/>
      </c>
      <c r="AG26" s="663" t="s">
        <v>270</v>
      </c>
      <c r="AH26" s="664" t="str">
        <f t="shared" si="1"/>
        <v/>
      </c>
    </row>
    <row r="27" spans="1:34" ht="36.75" customHeight="1">
      <c r="A27" s="647">
        <f t="shared" ref="A27:A90" si="4">A26+1</f>
        <v>16</v>
      </c>
      <c r="B27" s="648" t="str">
        <f>IF(基本情報入力シート!C48="","",基本情報入力シート!C48)</f>
        <v/>
      </c>
      <c r="C27" s="649" t="str">
        <f>IF(基本情報入力シート!D48="","",基本情報入力シート!D48)</f>
        <v/>
      </c>
      <c r="D27" s="650" t="str">
        <f>IF(基本情報入力シート!E48="","",基本情報入力シート!E48)</f>
        <v/>
      </c>
      <c r="E27" s="650" t="str">
        <f>IF(基本情報入力シート!F48="","",基本情報入力シート!F48)</f>
        <v/>
      </c>
      <c r="F27" s="650" t="str">
        <f>IF(基本情報入力シート!G48="","",基本情報入力シート!G48)</f>
        <v/>
      </c>
      <c r="G27" s="650" t="str">
        <f>IF(基本情報入力シート!H48="","",基本情報入力シート!H48)</f>
        <v/>
      </c>
      <c r="H27" s="650" t="str">
        <f>IF(基本情報入力シート!I48="","",基本情報入力シート!I48)</f>
        <v/>
      </c>
      <c r="I27" s="650" t="str">
        <f>IF(基本情報入力シート!J48="","",基本情報入力シート!J48)</f>
        <v/>
      </c>
      <c r="J27" s="650" t="str">
        <f>IF(基本情報入力シート!K48="","",基本情報入力シート!K48)</f>
        <v/>
      </c>
      <c r="K27" s="651" t="str">
        <f>IF(基本情報入力シート!L48="","",基本情報入力シート!L48)</f>
        <v/>
      </c>
      <c r="L27" s="652" t="str">
        <f>IF(基本情報入力シート!M48="","",基本情報入力シート!M48)</f>
        <v/>
      </c>
      <c r="M27" s="652" t="str">
        <f>IF(基本情報入力シート!R48="","",基本情報入力シート!R48)</f>
        <v/>
      </c>
      <c r="N27" s="652" t="str">
        <f>IF(基本情報入力シート!W48="","",基本情報入力シート!W48)</f>
        <v/>
      </c>
      <c r="O27" s="647" t="str">
        <f>IF(基本情報入力シート!X48="","",基本情報入力シート!X48)</f>
        <v/>
      </c>
      <c r="P27" s="653" t="str">
        <f>IF(基本情報入力シート!Y48="","",基本情報入力シート!Y48)</f>
        <v/>
      </c>
      <c r="Q27" s="654" t="str">
        <f>IF(基本情報入力シート!Z48="","",基本情報入力シート!Z48)</f>
        <v/>
      </c>
      <c r="R27" s="655" t="str">
        <f>IF(基本情報入力シート!AA48="","",基本情報入力シート!AA48)</f>
        <v/>
      </c>
      <c r="S27" s="656"/>
      <c r="T27" s="657"/>
      <c r="U27" s="658" t="str">
        <f>IF(P27="","",VLOOKUP(P27,【参考】数式用!$A$5:$I$28,MATCH(T27,【参考】数式用!$C$4:$G$4,0)+2,0))</f>
        <v/>
      </c>
      <c r="V27" s="285" t="s">
        <v>265</v>
      </c>
      <c r="W27" s="659"/>
      <c r="X27" s="282" t="s">
        <v>266</v>
      </c>
      <c r="Y27" s="659"/>
      <c r="Z27" s="434" t="s">
        <v>267</v>
      </c>
      <c r="AA27" s="660"/>
      <c r="AB27" s="282" t="s">
        <v>266</v>
      </c>
      <c r="AC27" s="660"/>
      <c r="AD27" s="282" t="s">
        <v>268</v>
      </c>
      <c r="AE27" s="661" t="s">
        <v>269</v>
      </c>
      <c r="AF27" s="662" t="str">
        <f t="shared" si="3"/>
        <v/>
      </c>
      <c r="AG27" s="663" t="s">
        <v>270</v>
      </c>
      <c r="AH27" s="664" t="str">
        <f t="shared" si="1"/>
        <v/>
      </c>
    </row>
    <row r="28" spans="1:34" ht="36.75" customHeight="1">
      <c r="A28" s="647">
        <f t="shared" si="4"/>
        <v>17</v>
      </c>
      <c r="B28" s="648" t="str">
        <f>IF(基本情報入力シート!C49="","",基本情報入力シート!C49)</f>
        <v/>
      </c>
      <c r="C28" s="649" t="str">
        <f>IF(基本情報入力シート!D49="","",基本情報入力シート!D49)</f>
        <v/>
      </c>
      <c r="D28" s="650" t="str">
        <f>IF(基本情報入力シート!E49="","",基本情報入力シート!E49)</f>
        <v/>
      </c>
      <c r="E28" s="650" t="str">
        <f>IF(基本情報入力シート!F49="","",基本情報入力シート!F49)</f>
        <v/>
      </c>
      <c r="F28" s="650" t="str">
        <f>IF(基本情報入力シート!G49="","",基本情報入力シート!G49)</f>
        <v/>
      </c>
      <c r="G28" s="650" t="str">
        <f>IF(基本情報入力シート!H49="","",基本情報入力シート!H49)</f>
        <v/>
      </c>
      <c r="H28" s="650" t="str">
        <f>IF(基本情報入力シート!I49="","",基本情報入力シート!I49)</f>
        <v/>
      </c>
      <c r="I28" s="650" t="str">
        <f>IF(基本情報入力シート!J49="","",基本情報入力シート!J49)</f>
        <v/>
      </c>
      <c r="J28" s="650" t="str">
        <f>IF(基本情報入力シート!K49="","",基本情報入力シート!K49)</f>
        <v/>
      </c>
      <c r="K28" s="651" t="str">
        <f>IF(基本情報入力シート!L49="","",基本情報入力シート!L49)</f>
        <v/>
      </c>
      <c r="L28" s="652" t="str">
        <f>IF(基本情報入力シート!M49="","",基本情報入力シート!M49)</f>
        <v/>
      </c>
      <c r="M28" s="652" t="str">
        <f>IF(基本情報入力シート!R49="","",基本情報入力シート!R49)</f>
        <v/>
      </c>
      <c r="N28" s="652" t="str">
        <f>IF(基本情報入力シート!W49="","",基本情報入力シート!W49)</f>
        <v/>
      </c>
      <c r="O28" s="647" t="str">
        <f>IF(基本情報入力シート!X49="","",基本情報入力シート!X49)</f>
        <v/>
      </c>
      <c r="P28" s="653" t="str">
        <f>IF(基本情報入力シート!Y49="","",基本情報入力シート!Y49)</f>
        <v/>
      </c>
      <c r="Q28" s="654" t="str">
        <f>IF(基本情報入力シート!Z49="","",基本情報入力シート!Z49)</f>
        <v/>
      </c>
      <c r="R28" s="655" t="str">
        <f>IF(基本情報入力シート!AA49="","",基本情報入力シート!AA49)</f>
        <v/>
      </c>
      <c r="S28" s="656"/>
      <c r="T28" s="657"/>
      <c r="U28" s="658" t="str">
        <f>IF(P28="","",VLOOKUP(P28,【参考】数式用!$A$5:$I$28,MATCH(T28,【参考】数式用!$C$4:$G$4,0)+2,0))</f>
        <v/>
      </c>
      <c r="V28" s="285" t="s">
        <v>265</v>
      </c>
      <c r="W28" s="659"/>
      <c r="X28" s="282" t="s">
        <v>266</v>
      </c>
      <c r="Y28" s="659"/>
      <c r="Z28" s="434" t="s">
        <v>267</v>
      </c>
      <c r="AA28" s="660"/>
      <c r="AB28" s="282" t="s">
        <v>266</v>
      </c>
      <c r="AC28" s="660"/>
      <c r="AD28" s="282" t="s">
        <v>268</v>
      </c>
      <c r="AE28" s="661" t="s">
        <v>269</v>
      </c>
      <c r="AF28" s="662" t="str">
        <f t="shared" si="3"/>
        <v/>
      </c>
      <c r="AG28" s="663" t="s">
        <v>270</v>
      </c>
      <c r="AH28" s="664" t="str">
        <f t="shared" si="1"/>
        <v/>
      </c>
    </row>
    <row r="29" spans="1:34" ht="36.75" customHeight="1">
      <c r="A29" s="647">
        <f t="shared" si="4"/>
        <v>18</v>
      </c>
      <c r="B29" s="648" t="str">
        <f>IF(基本情報入力シート!C50="","",基本情報入力シート!C50)</f>
        <v/>
      </c>
      <c r="C29" s="649" t="str">
        <f>IF(基本情報入力シート!D50="","",基本情報入力シート!D50)</f>
        <v/>
      </c>
      <c r="D29" s="650" t="str">
        <f>IF(基本情報入力シート!E50="","",基本情報入力シート!E50)</f>
        <v/>
      </c>
      <c r="E29" s="650" t="str">
        <f>IF(基本情報入力シート!F50="","",基本情報入力シート!F50)</f>
        <v/>
      </c>
      <c r="F29" s="650" t="str">
        <f>IF(基本情報入力シート!G50="","",基本情報入力シート!G50)</f>
        <v/>
      </c>
      <c r="G29" s="650" t="str">
        <f>IF(基本情報入力シート!H50="","",基本情報入力シート!H50)</f>
        <v/>
      </c>
      <c r="H29" s="650" t="str">
        <f>IF(基本情報入力シート!I50="","",基本情報入力シート!I50)</f>
        <v/>
      </c>
      <c r="I29" s="650" t="str">
        <f>IF(基本情報入力シート!J50="","",基本情報入力シート!J50)</f>
        <v/>
      </c>
      <c r="J29" s="650" t="str">
        <f>IF(基本情報入力シート!K50="","",基本情報入力シート!K50)</f>
        <v/>
      </c>
      <c r="K29" s="651" t="str">
        <f>IF(基本情報入力シート!L50="","",基本情報入力シート!L50)</f>
        <v/>
      </c>
      <c r="L29" s="652" t="str">
        <f>IF(基本情報入力シート!M50="","",基本情報入力シート!M50)</f>
        <v/>
      </c>
      <c r="M29" s="652" t="str">
        <f>IF(基本情報入力シート!R50="","",基本情報入力シート!R50)</f>
        <v/>
      </c>
      <c r="N29" s="652" t="str">
        <f>IF(基本情報入力シート!W50="","",基本情報入力シート!W50)</f>
        <v/>
      </c>
      <c r="O29" s="647" t="str">
        <f>IF(基本情報入力シート!X50="","",基本情報入力シート!X50)</f>
        <v/>
      </c>
      <c r="P29" s="653" t="str">
        <f>IF(基本情報入力シート!Y50="","",基本情報入力シート!Y50)</f>
        <v/>
      </c>
      <c r="Q29" s="654" t="str">
        <f>IF(基本情報入力シート!Z50="","",基本情報入力シート!Z50)</f>
        <v/>
      </c>
      <c r="R29" s="655" t="str">
        <f>IF(基本情報入力シート!AA50="","",基本情報入力シート!AA50)</f>
        <v/>
      </c>
      <c r="S29" s="656"/>
      <c r="T29" s="657"/>
      <c r="U29" s="658" t="str">
        <f>IF(P29="","",VLOOKUP(P29,【参考】数式用!$A$5:$I$28,MATCH(T29,【参考】数式用!$C$4:$G$4,0)+2,0))</f>
        <v/>
      </c>
      <c r="V29" s="285" t="s">
        <v>265</v>
      </c>
      <c r="W29" s="659"/>
      <c r="X29" s="282" t="s">
        <v>266</v>
      </c>
      <c r="Y29" s="659"/>
      <c r="Z29" s="434" t="s">
        <v>267</v>
      </c>
      <c r="AA29" s="660"/>
      <c r="AB29" s="282" t="s">
        <v>266</v>
      </c>
      <c r="AC29" s="660"/>
      <c r="AD29" s="282" t="s">
        <v>268</v>
      </c>
      <c r="AE29" s="661" t="s">
        <v>269</v>
      </c>
      <c r="AF29" s="662" t="str">
        <f t="shared" si="3"/>
        <v/>
      </c>
      <c r="AG29" s="663" t="s">
        <v>270</v>
      </c>
      <c r="AH29" s="664" t="str">
        <f t="shared" si="1"/>
        <v/>
      </c>
    </row>
    <row r="30" spans="1:34" ht="36.75" customHeight="1">
      <c r="A30" s="647">
        <f t="shared" si="4"/>
        <v>19</v>
      </c>
      <c r="B30" s="648" t="str">
        <f>IF(基本情報入力シート!C51="","",基本情報入力シート!C51)</f>
        <v/>
      </c>
      <c r="C30" s="649" t="str">
        <f>IF(基本情報入力シート!D51="","",基本情報入力シート!D51)</f>
        <v/>
      </c>
      <c r="D30" s="650" t="str">
        <f>IF(基本情報入力シート!E51="","",基本情報入力シート!E51)</f>
        <v/>
      </c>
      <c r="E30" s="650" t="str">
        <f>IF(基本情報入力シート!F51="","",基本情報入力シート!F51)</f>
        <v/>
      </c>
      <c r="F30" s="650" t="str">
        <f>IF(基本情報入力シート!G51="","",基本情報入力シート!G51)</f>
        <v/>
      </c>
      <c r="G30" s="650" t="str">
        <f>IF(基本情報入力シート!H51="","",基本情報入力シート!H51)</f>
        <v/>
      </c>
      <c r="H30" s="650" t="str">
        <f>IF(基本情報入力シート!I51="","",基本情報入力シート!I51)</f>
        <v/>
      </c>
      <c r="I30" s="650" t="str">
        <f>IF(基本情報入力シート!J51="","",基本情報入力シート!J51)</f>
        <v/>
      </c>
      <c r="J30" s="650" t="str">
        <f>IF(基本情報入力シート!K51="","",基本情報入力シート!K51)</f>
        <v/>
      </c>
      <c r="K30" s="651" t="str">
        <f>IF(基本情報入力シート!L51="","",基本情報入力シート!L51)</f>
        <v/>
      </c>
      <c r="L30" s="652" t="str">
        <f>IF(基本情報入力シート!M51="","",基本情報入力シート!M51)</f>
        <v/>
      </c>
      <c r="M30" s="652" t="str">
        <f>IF(基本情報入力シート!R51="","",基本情報入力シート!R51)</f>
        <v/>
      </c>
      <c r="N30" s="652" t="str">
        <f>IF(基本情報入力シート!W51="","",基本情報入力シート!W51)</f>
        <v/>
      </c>
      <c r="O30" s="647" t="str">
        <f>IF(基本情報入力シート!X51="","",基本情報入力シート!X51)</f>
        <v/>
      </c>
      <c r="P30" s="653" t="str">
        <f>IF(基本情報入力シート!Y51="","",基本情報入力シート!Y51)</f>
        <v/>
      </c>
      <c r="Q30" s="654" t="str">
        <f>IF(基本情報入力シート!Z51="","",基本情報入力シート!Z51)</f>
        <v/>
      </c>
      <c r="R30" s="655" t="str">
        <f>IF(基本情報入力シート!AA51="","",基本情報入力シート!AA51)</f>
        <v/>
      </c>
      <c r="S30" s="656"/>
      <c r="T30" s="657"/>
      <c r="U30" s="658" t="str">
        <f>IF(P30="","",VLOOKUP(P30,【参考】数式用!$A$5:$I$28,MATCH(T30,【参考】数式用!$C$4:$G$4,0)+2,0))</f>
        <v/>
      </c>
      <c r="V30" s="285" t="s">
        <v>265</v>
      </c>
      <c r="W30" s="659"/>
      <c r="X30" s="282" t="s">
        <v>266</v>
      </c>
      <c r="Y30" s="659"/>
      <c r="Z30" s="434" t="s">
        <v>267</v>
      </c>
      <c r="AA30" s="660"/>
      <c r="AB30" s="282" t="s">
        <v>266</v>
      </c>
      <c r="AC30" s="660"/>
      <c r="AD30" s="282" t="s">
        <v>268</v>
      </c>
      <c r="AE30" s="661" t="s">
        <v>269</v>
      </c>
      <c r="AF30" s="662" t="str">
        <f t="shared" si="3"/>
        <v/>
      </c>
      <c r="AG30" s="663" t="s">
        <v>270</v>
      </c>
      <c r="AH30" s="664" t="str">
        <f t="shared" si="1"/>
        <v/>
      </c>
    </row>
    <row r="31" spans="1:34" ht="36.75" customHeight="1">
      <c r="A31" s="647">
        <f t="shared" si="4"/>
        <v>20</v>
      </c>
      <c r="B31" s="648" t="str">
        <f>IF(基本情報入力シート!C52="","",基本情報入力シート!C52)</f>
        <v/>
      </c>
      <c r="C31" s="649" t="str">
        <f>IF(基本情報入力シート!D52="","",基本情報入力シート!D52)</f>
        <v/>
      </c>
      <c r="D31" s="650" t="str">
        <f>IF(基本情報入力シート!E52="","",基本情報入力シート!E52)</f>
        <v/>
      </c>
      <c r="E31" s="650" t="str">
        <f>IF(基本情報入力シート!F52="","",基本情報入力シート!F52)</f>
        <v/>
      </c>
      <c r="F31" s="650" t="str">
        <f>IF(基本情報入力シート!G52="","",基本情報入力シート!G52)</f>
        <v/>
      </c>
      <c r="G31" s="650" t="str">
        <f>IF(基本情報入力シート!H52="","",基本情報入力シート!H52)</f>
        <v/>
      </c>
      <c r="H31" s="650" t="str">
        <f>IF(基本情報入力シート!I52="","",基本情報入力シート!I52)</f>
        <v/>
      </c>
      <c r="I31" s="650" t="str">
        <f>IF(基本情報入力シート!J52="","",基本情報入力シート!J52)</f>
        <v/>
      </c>
      <c r="J31" s="650" t="str">
        <f>IF(基本情報入力シート!K52="","",基本情報入力シート!K52)</f>
        <v/>
      </c>
      <c r="K31" s="651" t="str">
        <f>IF(基本情報入力シート!L52="","",基本情報入力シート!L52)</f>
        <v/>
      </c>
      <c r="L31" s="652" t="str">
        <f>IF(基本情報入力シート!M52="","",基本情報入力シート!M52)</f>
        <v/>
      </c>
      <c r="M31" s="652" t="str">
        <f>IF(基本情報入力シート!R52="","",基本情報入力シート!R52)</f>
        <v/>
      </c>
      <c r="N31" s="652" t="str">
        <f>IF(基本情報入力シート!W52="","",基本情報入力シート!W52)</f>
        <v/>
      </c>
      <c r="O31" s="647" t="str">
        <f>IF(基本情報入力シート!X52="","",基本情報入力シート!X52)</f>
        <v/>
      </c>
      <c r="P31" s="653" t="str">
        <f>IF(基本情報入力シート!Y52="","",基本情報入力シート!Y52)</f>
        <v/>
      </c>
      <c r="Q31" s="654" t="str">
        <f>IF(基本情報入力シート!Z52="","",基本情報入力シート!Z52)</f>
        <v/>
      </c>
      <c r="R31" s="655" t="str">
        <f>IF(基本情報入力シート!AA52="","",基本情報入力シート!AA52)</f>
        <v/>
      </c>
      <c r="S31" s="656"/>
      <c r="T31" s="657"/>
      <c r="U31" s="658" t="str">
        <f>IF(P31="","",VLOOKUP(P31,【参考】数式用!$A$5:$I$28,MATCH(T31,【参考】数式用!$C$4:$G$4,0)+2,0))</f>
        <v/>
      </c>
      <c r="V31" s="285" t="s">
        <v>265</v>
      </c>
      <c r="W31" s="659"/>
      <c r="X31" s="282" t="s">
        <v>266</v>
      </c>
      <c r="Y31" s="659"/>
      <c r="Z31" s="434" t="s">
        <v>267</v>
      </c>
      <c r="AA31" s="660"/>
      <c r="AB31" s="282" t="s">
        <v>266</v>
      </c>
      <c r="AC31" s="660"/>
      <c r="AD31" s="282" t="s">
        <v>268</v>
      </c>
      <c r="AE31" s="661" t="s">
        <v>269</v>
      </c>
      <c r="AF31" s="662" t="str">
        <f t="shared" si="3"/>
        <v/>
      </c>
      <c r="AG31" s="663" t="s">
        <v>270</v>
      </c>
      <c r="AH31" s="664" t="str">
        <f t="shared" si="1"/>
        <v/>
      </c>
    </row>
    <row r="32" spans="1:34" ht="36.75" customHeight="1">
      <c r="A32" s="647">
        <f t="shared" si="4"/>
        <v>21</v>
      </c>
      <c r="B32" s="648" t="str">
        <f>IF(基本情報入力シート!C53="","",基本情報入力シート!C53)</f>
        <v/>
      </c>
      <c r="C32" s="649" t="str">
        <f>IF(基本情報入力シート!D53="","",基本情報入力シート!D53)</f>
        <v/>
      </c>
      <c r="D32" s="650" t="str">
        <f>IF(基本情報入力シート!E53="","",基本情報入力シート!E53)</f>
        <v/>
      </c>
      <c r="E32" s="650" t="str">
        <f>IF(基本情報入力シート!F53="","",基本情報入力シート!F53)</f>
        <v/>
      </c>
      <c r="F32" s="650" t="str">
        <f>IF(基本情報入力シート!G53="","",基本情報入力シート!G53)</f>
        <v/>
      </c>
      <c r="G32" s="650" t="str">
        <f>IF(基本情報入力シート!H53="","",基本情報入力シート!H53)</f>
        <v/>
      </c>
      <c r="H32" s="650" t="str">
        <f>IF(基本情報入力シート!I53="","",基本情報入力シート!I53)</f>
        <v/>
      </c>
      <c r="I32" s="650" t="str">
        <f>IF(基本情報入力シート!J53="","",基本情報入力シート!J53)</f>
        <v/>
      </c>
      <c r="J32" s="650" t="str">
        <f>IF(基本情報入力シート!K53="","",基本情報入力シート!K53)</f>
        <v/>
      </c>
      <c r="K32" s="651" t="str">
        <f>IF(基本情報入力シート!L53="","",基本情報入力シート!L53)</f>
        <v/>
      </c>
      <c r="L32" s="652" t="str">
        <f>IF(基本情報入力シート!M53="","",基本情報入力シート!M53)</f>
        <v/>
      </c>
      <c r="M32" s="652" t="str">
        <f>IF(基本情報入力シート!R53="","",基本情報入力シート!R53)</f>
        <v/>
      </c>
      <c r="N32" s="652" t="str">
        <f>IF(基本情報入力シート!W53="","",基本情報入力シート!W53)</f>
        <v/>
      </c>
      <c r="O32" s="647" t="str">
        <f>IF(基本情報入力シート!X53="","",基本情報入力シート!X53)</f>
        <v/>
      </c>
      <c r="P32" s="653" t="str">
        <f>IF(基本情報入力シート!Y53="","",基本情報入力シート!Y53)</f>
        <v/>
      </c>
      <c r="Q32" s="654" t="str">
        <f>IF(基本情報入力シート!Z53="","",基本情報入力シート!Z53)</f>
        <v/>
      </c>
      <c r="R32" s="655" t="str">
        <f>IF(基本情報入力シート!AA53="","",基本情報入力シート!AA53)</f>
        <v/>
      </c>
      <c r="S32" s="656"/>
      <c r="T32" s="657"/>
      <c r="U32" s="658" t="str">
        <f>IF(P32="","",VLOOKUP(P32,【参考】数式用!$A$5:$I$28,MATCH(T32,【参考】数式用!$C$4:$G$4,0)+2,0))</f>
        <v/>
      </c>
      <c r="V32" s="285" t="s">
        <v>265</v>
      </c>
      <c r="W32" s="659"/>
      <c r="X32" s="282" t="s">
        <v>266</v>
      </c>
      <c r="Y32" s="659"/>
      <c r="Z32" s="434" t="s">
        <v>267</v>
      </c>
      <c r="AA32" s="660"/>
      <c r="AB32" s="282" t="s">
        <v>266</v>
      </c>
      <c r="AC32" s="660"/>
      <c r="AD32" s="282" t="s">
        <v>268</v>
      </c>
      <c r="AE32" s="661" t="s">
        <v>269</v>
      </c>
      <c r="AF32" s="662" t="str">
        <f t="shared" si="3"/>
        <v/>
      </c>
      <c r="AG32" s="663" t="s">
        <v>270</v>
      </c>
      <c r="AH32" s="664" t="str">
        <f t="shared" si="1"/>
        <v/>
      </c>
    </row>
    <row r="33" spans="1:34" ht="36.75" customHeight="1">
      <c r="A33" s="647">
        <f t="shared" si="4"/>
        <v>22</v>
      </c>
      <c r="B33" s="648" t="str">
        <f>IF(基本情報入力シート!C54="","",基本情報入力シート!C54)</f>
        <v/>
      </c>
      <c r="C33" s="649" t="str">
        <f>IF(基本情報入力シート!D54="","",基本情報入力シート!D54)</f>
        <v/>
      </c>
      <c r="D33" s="650" t="str">
        <f>IF(基本情報入力シート!E54="","",基本情報入力シート!E54)</f>
        <v/>
      </c>
      <c r="E33" s="650" t="str">
        <f>IF(基本情報入力シート!F54="","",基本情報入力シート!F54)</f>
        <v/>
      </c>
      <c r="F33" s="650" t="str">
        <f>IF(基本情報入力シート!G54="","",基本情報入力シート!G54)</f>
        <v/>
      </c>
      <c r="G33" s="650" t="str">
        <f>IF(基本情報入力シート!H54="","",基本情報入力シート!H54)</f>
        <v/>
      </c>
      <c r="H33" s="650" t="str">
        <f>IF(基本情報入力シート!I54="","",基本情報入力シート!I54)</f>
        <v/>
      </c>
      <c r="I33" s="650" t="str">
        <f>IF(基本情報入力シート!J54="","",基本情報入力シート!J54)</f>
        <v/>
      </c>
      <c r="J33" s="650" t="str">
        <f>IF(基本情報入力シート!K54="","",基本情報入力シート!K54)</f>
        <v/>
      </c>
      <c r="K33" s="651" t="str">
        <f>IF(基本情報入力シート!L54="","",基本情報入力シート!L54)</f>
        <v/>
      </c>
      <c r="L33" s="652" t="str">
        <f>IF(基本情報入力シート!M54="","",基本情報入力シート!M54)</f>
        <v/>
      </c>
      <c r="M33" s="652" t="str">
        <f>IF(基本情報入力シート!R54="","",基本情報入力シート!R54)</f>
        <v/>
      </c>
      <c r="N33" s="652" t="str">
        <f>IF(基本情報入力シート!W54="","",基本情報入力シート!W54)</f>
        <v/>
      </c>
      <c r="O33" s="647" t="str">
        <f>IF(基本情報入力シート!X54="","",基本情報入力シート!X54)</f>
        <v/>
      </c>
      <c r="P33" s="653" t="str">
        <f>IF(基本情報入力シート!Y54="","",基本情報入力シート!Y54)</f>
        <v/>
      </c>
      <c r="Q33" s="654" t="str">
        <f>IF(基本情報入力シート!Z54="","",基本情報入力シート!Z54)</f>
        <v/>
      </c>
      <c r="R33" s="655" t="str">
        <f>IF(基本情報入力シート!AA54="","",基本情報入力シート!AA54)</f>
        <v/>
      </c>
      <c r="S33" s="656"/>
      <c r="T33" s="657"/>
      <c r="U33" s="658" t="str">
        <f>IF(P33="","",VLOOKUP(P33,【参考】数式用!$A$5:$I$28,MATCH(T33,【参考】数式用!$C$4:$G$4,0)+2,0))</f>
        <v/>
      </c>
      <c r="V33" s="285" t="s">
        <v>265</v>
      </c>
      <c r="W33" s="659"/>
      <c r="X33" s="282" t="s">
        <v>266</v>
      </c>
      <c r="Y33" s="659"/>
      <c r="Z33" s="434" t="s">
        <v>267</v>
      </c>
      <c r="AA33" s="660"/>
      <c r="AB33" s="282" t="s">
        <v>266</v>
      </c>
      <c r="AC33" s="660"/>
      <c r="AD33" s="282" t="s">
        <v>268</v>
      </c>
      <c r="AE33" s="661" t="s">
        <v>269</v>
      </c>
      <c r="AF33" s="662" t="str">
        <f t="shared" si="3"/>
        <v/>
      </c>
      <c r="AG33" s="663" t="s">
        <v>270</v>
      </c>
      <c r="AH33" s="664" t="str">
        <f t="shared" si="1"/>
        <v/>
      </c>
    </row>
    <row r="34" spans="1:34" ht="36.75" customHeight="1">
      <c r="A34" s="647">
        <f t="shared" si="4"/>
        <v>23</v>
      </c>
      <c r="B34" s="648" t="str">
        <f>IF(基本情報入力シート!C55="","",基本情報入力シート!C55)</f>
        <v/>
      </c>
      <c r="C34" s="649" t="str">
        <f>IF(基本情報入力シート!D55="","",基本情報入力シート!D55)</f>
        <v/>
      </c>
      <c r="D34" s="650" t="str">
        <f>IF(基本情報入力シート!E55="","",基本情報入力シート!E55)</f>
        <v/>
      </c>
      <c r="E34" s="650" t="str">
        <f>IF(基本情報入力シート!F55="","",基本情報入力シート!F55)</f>
        <v/>
      </c>
      <c r="F34" s="650" t="str">
        <f>IF(基本情報入力シート!G55="","",基本情報入力シート!G55)</f>
        <v/>
      </c>
      <c r="G34" s="650" t="str">
        <f>IF(基本情報入力シート!H55="","",基本情報入力シート!H55)</f>
        <v/>
      </c>
      <c r="H34" s="650" t="str">
        <f>IF(基本情報入力シート!I55="","",基本情報入力シート!I55)</f>
        <v/>
      </c>
      <c r="I34" s="650" t="str">
        <f>IF(基本情報入力シート!J55="","",基本情報入力シート!J55)</f>
        <v/>
      </c>
      <c r="J34" s="650" t="str">
        <f>IF(基本情報入力シート!K55="","",基本情報入力シート!K55)</f>
        <v/>
      </c>
      <c r="K34" s="651" t="str">
        <f>IF(基本情報入力シート!L55="","",基本情報入力シート!L55)</f>
        <v/>
      </c>
      <c r="L34" s="652" t="str">
        <f>IF(基本情報入力シート!M55="","",基本情報入力シート!M55)</f>
        <v/>
      </c>
      <c r="M34" s="652" t="str">
        <f>IF(基本情報入力シート!R55="","",基本情報入力シート!R55)</f>
        <v/>
      </c>
      <c r="N34" s="652" t="str">
        <f>IF(基本情報入力シート!W55="","",基本情報入力シート!W55)</f>
        <v/>
      </c>
      <c r="O34" s="647" t="str">
        <f>IF(基本情報入力シート!X55="","",基本情報入力シート!X55)</f>
        <v/>
      </c>
      <c r="P34" s="653" t="str">
        <f>IF(基本情報入力シート!Y55="","",基本情報入力シート!Y55)</f>
        <v/>
      </c>
      <c r="Q34" s="654" t="str">
        <f>IF(基本情報入力シート!Z55="","",基本情報入力シート!Z55)</f>
        <v/>
      </c>
      <c r="R34" s="655" t="str">
        <f>IF(基本情報入力シート!AA55="","",基本情報入力シート!AA55)</f>
        <v/>
      </c>
      <c r="S34" s="656"/>
      <c r="T34" s="657"/>
      <c r="U34" s="658" t="str">
        <f>IF(P34="","",VLOOKUP(P34,【参考】数式用!$A$5:$I$28,MATCH(T34,【参考】数式用!$C$4:$G$4,0)+2,0))</f>
        <v/>
      </c>
      <c r="V34" s="285" t="s">
        <v>265</v>
      </c>
      <c r="W34" s="659"/>
      <c r="X34" s="282" t="s">
        <v>266</v>
      </c>
      <c r="Y34" s="659"/>
      <c r="Z34" s="434" t="s">
        <v>267</v>
      </c>
      <c r="AA34" s="660"/>
      <c r="AB34" s="282" t="s">
        <v>266</v>
      </c>
      <c r="AC34" s="660"/>
      <c r="AD34" s="282" t="s">
        <v>268</v>
      </c>
      <c r="AE34" s="661" t="s">
        <v>269</v>
      </c>
      <c r="AF34" s="662" t="str">
        <f t="shared" si="3"/>
        <v/>
      </c>
      <c r="AG34" s="663" t="s">
        <v>270</v>
      </c>
      <c r="AH34" s="664" t="str">
        <f t="shared" si="1"/>
        <v/>
      </c>
    </row>
    <row r="35" spans="1:34" ht="36.75" customHeight="1">
      <c r="A35" s="647">
        <f t="shared" si="4"/>
        <v>24</v>
      </c>
      <c r="B35" s="648" t="str">
        <f>IF(基本情報入力シート!C56="","",基本情報入力シート!C56)</f>
        <v/>
      </c>
      <c r="C35" s="649" t="str">
        <f>IF(基本情報入力シート!D56="","",基本情報入力シート!D56)</f>
        <v/>
      </c>
      <c r="D35" s="650" t="str">
        <f>IF(基本情報入力シート!E56="","",基本情報入力シート!E56)</f>
        <v/>
      </c>
      <c r="E35" s="650" t="str">
        <f>IF(基本情報入力シート!F56="","",基本情報入力シート!F56)</f>
        <v/>
      </c>
      <c r="F35" s="650" t="str">
        <f>IF(基本情報入力シート!G56="","",基本情報入力シート!G56)</f>
        <v/>
      </c>
      <c r="G35" s="650" t="str">
        <f>IF(基本情報入力シート!H56="","",基本情報入力シート!H56)</f>
        <v/>
      </c>
      <c r="H35" s="650" t="str">
        <f>IF(基本情報入力シート!I56="","",基本情報入力シート!I56)</f>
        <v/>
      </c>
      <c r="I35" s="650" t="str">
        <f>IF(基本情報入力シート!J56="","",基本情報入力シート!J56)</f>
        <v/>
      </c>
      <c r="J35" s="650" t="str">
        <f>IF(基本情報入力シート!K56="","",基本情報入力シート!K56)</f>
        <v/>
      </c>
      <c r="K35" s="651" t="str">
        <f>IF(基本情報入力シート!L56="","",基本情報入力シート!L56)</f>
        <v/>
      </c>
      <c r="L35" s="652" t="str">
        <f>IF(基本情報入力シート!M56="","",基本情報入力シート!M56)</f>
        <v/>
      </c>
      <c r="M35" s="652" t="str">
        <f>IF(基本情報入力シート!R56="","",基本情報入力シート!R56)</f>
        <v/>
      </c>
      <c r="N35" s="652" t="str">
        <f>IF(基本情報入力シート!W56="","",基本情報入力シート!W56)</f>
        <v/>
      </c>
      <c r="O35" s="647" t="str">
        <f>IF(基本情報入力シート!X56="","",基本情報入力シート!X56)</f>
        <v/>
      </c>
      <c r="P35" s="653" t="str">
        <f>IF(基本情報入力シート!Y56="","",基本情報入力シート!Y56)</f>
        <v/>
      </c>
      <c r="Q35" s="654" t="str">
        <f>IF(基本情報入力シート!Z56="","",基本情報入力シート!Z56)</f>
        <v/>
      </c>
      <c r="R35" s="655" t="str">
        <f>IF(基本情報入力シート!AA56="","",基本情報入力シート!AA56)</f>
        <v/>
      </c>
      <c r="S35" s="656"/>
      <c r="T35" s="657"/>
      <c r="U35" s="658" t="str">
        <f>IF(P35="","",VLOOKUP(P35,【参考】数式用!$A$5:$I$28,MATCH(T35,【参考】数式用!$C$4:$G$4,0)+2,0))</f>
        <v/>
      </c>
      <c r="V35" s="285" t="s">
        <v>265</v>
      </c>
      <c r="W35" s="659"/>
      <c r="X35" s="282" t="s">
        <v>266</v>
      </c>
      <c r="Y35" s="659"/>
      <c r="Z35" s="434" t="s">
        <v>267</v>
      </c>
      <c r="AA35" s="660"/>
      <c r="AB35" s="282" t="s">
        <v>266</v>
      </c>
      <c r="AC35" s="660"/>
      <c r="AD35" s="282" t="s">
        <v>268</v>
      </c>
      <c r="AE35" s="661" t="s">
        <v>269</v>
      </c>
      <c r="AF35" s="662" t="str">
        <f t="shared" si="3"/>
        <v/>
      </c>
      <c r="AG35" s="663" t="s">
        <v>270</v>
      </c>
      <c r="AH35" s="664" t="str">
        <f t="shared" si="1"/>
        <v/>
      </c>
    </row>
    <row r="36" spans="1:34" ht="36.75" customHeight="1">
      <c r="A36" s="647">
        <f t="shared" si="4"/>
        <v>25</v>
      </c>
      <c r="B36" s="648" t="str">
        <f>IF(基本情報入力シート!C57="","",基本情報入力シート!C57)</f>
        <v/>
      </c>
      <c r="C36" s="649" t="str">
        <f>IF(基本情報入力シート!D57="","",基本情報入力シート!D57)</f>
        <v/>
      </c>
      <c r="D36" s="650" t="str">
        <f>IF(基本情報入力シート!E57="","",基本情報入力シート!E57)</f>
        <v/>
      </c>
      <c r="E36" s="650" t="str">
        <f>IF(基本情報入力シート!F57="","",基本情報入力シート!F57)</f>
        <v/>
      </c>
      <c r="F36" s="650" t="str">
        <f>IF(基本情報入力シート!G57="","",基本情報入力シート!G57)</f>
        <v/>
      </c>
      <c r="G36" s="650" t="str">
        <f>IF(基本情報入力シート!H57="","",基本情報入力シート!H57)</f>
        <v/>
      </c>
      <c r="H36" s="650" t="str">
        <f>IF(基本情報入力シート!I57="","",基本情報入力シート!I57)</f>
        <v/>
      </c>
      <c r="I36" s="650" t="str">
        <f>IF(基本情報入力シート!J57="","",基本情報入力シート!J57)</f>
        <v/>
      </c>
      <c r="J36" s="650" t="str">
        <f>IF(基本情報入力シート!K57="","",基本情報入力シート!K57)</f>
        <v/>
      </c>
      <c r="K36" s="651" t="str">
        <f>IF(基本情報入力シート!L57="","",基本情報入力シート!L57)</f>
        <v/>
      </c>
      <c r="L36" s="652" t="str">
        <f>IF(基本情報入力シート!M57="","",基本情報入力シート!M57)</f>
        <v/>
      </c>
      <c r="M36" s="652" t="str">
        <f>IF(基本情報入力シート!R57="","",基本情報入力シート!R57)</f>
        <v/>
      </c>
      <c r="N36" s="652" t="str">
        <f>IF(基本情報入力シート!W57="","",基本情報入力シート!W57)</f>
        <v/>
      </c>
      <c r="O36" s="647" t="str">
        <f>IF(基本情報入力シート!X57="","",基本情報入力シート!X57)</f>
        <v/>
      </c>
      <c r="P36" s="653" t="str">
        <f>IF(基本情報入力シート!Y57="","",基本情報入力シート!Y57)</f>
        <v/>
      </c>
      <c r="Q36" s="654" t="str">
        <f>IF(基本情報入力シート!Z57="","",基本情報入力シート!Z57)</f>
        <v/>
      </c>
      <c r="R36" s="655" t="str">
        <f>IF(基本情報入力シート!AA57="","",基本情報入力シート!AA57)</f>
        <v/>
      </c>
      <c r="S36" s="656"/>
      <c r="T36" s="657"/>
      <c r="U36" s="658" t="str">
        <f>IF(P36="","",VLOOKUP(P36,【参考】数式用!$A$5:$I$28,MATCH(T36,【参考】数式用!$C$4:$G$4,0)+2,0))</f>
        <v/>
      </c>
      <c r="V36" s="285" t="s">
        <v>265</v>
      </c>
      <c r="W36" s="659"/>
      <c r="X36" s="282" t="s">
        <v>266</v>
      </c>
      <c r="Y36" s="659"/>
      <c r="Z36" s="434" t="s">
        <v>267</v>
      </c>
      <c r="AA36" s="660"/>
      <c r="AB36" s="282" t="s">
        <v>266</v>
      </c>
      <c r="AC36" s="660"/>
      <c r="AD36" s="282" t="s">
        <v>268</v>
      </c>
      <c r="AE36" s="661" t="s">
        <v>269</v>
      </c>
      <c r="AF36" s="662" t="str">
        <f t="shared" si="3"/>
        <v/>
      </c>
      <c r="AG36" s="663" t="s">
        <v>270</v>
      </c>
      <c r="AH36" s="664" t="str">
        <f t="shared" si="1"/>
        <v/>
      </c>
    </row>
    <row r="37" spans="1:34" ht="36.75" customHeight="1">
      <c r="A37" s="647">
        <f t="shared" si="4"/>
        <v>26</v>
      </c>
      <c r="B37" s="648" t="str">
        <f>IF(基本情報入力シート!C58="","",基本情報入力シート!C58)</f>
        <v/>
      </c>
      <c r="C37" s="649" t="str">
        <f>IF(基本情報入力シート!D58="","",基本情報入力シート!D58)</f>
        <v/>
      </c>
      <c r="D37" s="650" t="str">
        <f>IF(基本情報入力シート!E58="","",基本情報入力シート!E58)</f>
        <v/>
      </c>
      <c r="E37" s="650" t="str">
        <f>IF(基本情報入力シート!F58="","",基本情報入力シート!F58)</f>
        <v/>
      </c>
      <c r="F37" s="650" t="str">
        <f>IF(基本情報入力シート!G58="","",基本情報入力シート!G58)</f>
        <v/>
      </c>
      <c r="G37" s="650" t="str">
        <f>IF(基本情報入力シート!H58="","",基本情報入力シート!H58)</f>
        <v/>
      </c>
      <c r="H37" s="650" t="str">
        <f>IF(基本情報入力シート!I58="","",基本情報入力シート!I58)</f>
        <v/>
      </c>
      <c r="I37" s="650" t="str">
        <f>IF(基本情報入力シート!J58="","",基本情報入力シート!J58)</f>
        <v/>
      </c>
      <c r="J37" s="650" t="str">
        <f>IF(基本情報入力シート!K58="","",基本情報入力シート!K58)</f>
        <v/>
      </c>
      <c r="K37" s="651" t="str">
        <f>IF(基本情報入力シート!L58="","",基本情報入力シート!L58)</f>
        <v/>
      </c>
      <c r="L37" s="652" t="str">
        <f>IF(基本情報入力シート!M58="","",基本情報入力シート!M58)</f>
        <v/>
      </c>
      <c r="M37" s="652" t="str">
        <f>IF(基本情報入力シート!R58="","",基本情報入力シート!R58)</f>
        <v/>
      </c>
      <c r="N37" s="652" t="str">
        <f>IF(基本情報入力シート!W58="","",基本情報入力シート!W58)</f>
        <v/>
      </c>
      <c r="O37" s="647" t="str">
        <f>IF(基本情報入力シート!X58="","",基本情報入力シート!X58)</f>
        <v/>
      </c>
      <c r="P37" s="653" t="str">
        <f>IF(基本情報入力シート!Y58="","",基本情報入力シート!Y58)</f>
        <v/>
      </c>
      <c r="Q37" s="654" t="str">
        <f>IF(基本情報入力シート!Z58="","",基本情報入力シート!Z58)</f>
        <v/>
      </c>
      <c r="R37" s="655" t="str">
        <f>IF(基本情報入力シート!AA58="","",基本情報入力シート!AA58)</f>
        <v/>
      </c>
      <c r="S37" s="656"/>
      <c r="T37" s="657"/>
      <c r="U37" s="658" t="str">
        <f>IF(P37="","",VLOOKUP(P37,【参考】数式用!$A$5:$I$28,MATCH(T37,【参考】数式用!$C$4:$G$4,0)+2,0))</f>
        <v/>
      </c>
      <c r="V37" s="285" t="s">
        <v>265</v>
      </c>
      <c r="W37" s="659"/>
      <c r="X37" s="282" t="s">
        <v>266</v>
      </c>
      <c r="Y37" s="659"/>
      <c r="Z37" s="434" t="s">
        <v>267</v>
      </c>
      <c r="AA37" s="660"/>
      <c r="AB37" s="282" t="s">
        <v>266</v>
      </c>
      <c r="AC37" s="660"/>
      <c r="AD37" s="282" t="s">
        <v>268</v>
      </c>
      <c r="AE37" s="661" t="s">
        <v>269</v>
      </c>
      <c r="AF37" s="662" t="str">
        <f t="shared" si="3"/>
        <v/>
      </c>
      <c r="AG37" s="663" t="s">
        <v>270</v>
      </c>
      <c r="AH37" s="664" t="str">
        <f t="shared" si="1"/>
        <v/>
      </c>
    </row>
    <row r="38" spans="1:34" ht="36.75" customHeight="1">
      <c r="A38" s="647">
        <f t="shared" si="4"/>
        <v>27</v>
      </c>
      <c r="B38" s="648" t="str">
        <f>IF(基本情報入力シート!C59="","",基本情報入力シート!C59)</f>
        <v/>
      </c>
      <c r="C38" s="649" t="str">
        <f>IF(基本情報入力シート!D59="","",基本情報入力シート!D59)</f>
        <v/>
      </c>
      <c r="D38" s="650" t="str">
        <f>IF(基本情報入力シート!E59="","",基本情報入力シート!E59)</f>
        <v/>
      </c>
      <c r="E38" s="650" t="str">
        <f>IF(基本情報入力シート!F59="","",基本情報入力シート!F59)</f>
        <v/>
      </c>
      <c r="F38" s="650" t="str">
        <f>IF(基本情報入力シート!G59="","",基本情報入力シート!G59)</f>
        <v/>
      </c>
      <c r="G38" s="650" t="str">
        <f>IF(基本情報入力シート!H59="","",基本情報入力シート!H59)</f>
        <v/>
      </c>
      <c r="H38" s="650" t="str">
        <f>IF(基本情報入力シート!I59="","",基本情報入力シート!I59)</f>
        <v/>
      </c>
      <c r="I38" s="650" t="str">
        <f>IF(基本情報入力シート!J59="","",基本情報入力シート!J59)</f>
        <v/>
      </c>
      <c r="J38" s="650" t="str">
        <f>IF(基本情報入力シート!K59="","",基本情報入力シート!K59)</f>
        <v/>
      </c>
      <c r="K38" s="651" t="str">
        <f>IF(基本情報入力シート!L59="","",基本情報入力シート!L59)</f>
        <v/>
      </c>
      <c r="L38" s="652" t="str">
        <f>IF(基本情報入力シート!M59="","",基本情報入力シート!M59)</f>
        <v/>
      </c>
      <c r="M38" s="652" t="str">
        <f>IF(基本情報入力シート!R59="","",基本情報入力シート!R59)</f>
        <v/>
      </c>
      <c r="N38" s="652" t="str">
        <f>IF(基本情報入力シート!W59="","",基本情報入力シート!W59)</f>
        <v/>
      </c>
      <c r="O38" s="647" t="str">
        <f>IF(基本情報入力シート!X59="","",基本情報入力シート!X59)</f>
        <v/>
      </c>
      <c r="P38" s="653" t="str">
        <f>IF(基本情報入力シート!Y59="","",基本情報入力シート!Y59)</f>
        <v/>
      </c>
      <c r="Q38" s="654" t="str">
        <f>IF(基本情報入力シート!Z59="","",基本情報入力シート!Z59)</f>
        <v/>
      </c>
      <c r="R38" s="655" t="str">
        <f>IF(基本情報入力シート!AA59="","",基本情報入力シート!AA59)</f>
        <v/>
      </c>
      <c r="S38" s="656"/>
      <c r="T38" s="657"/>
      <c r="U38" s="658" t="str">
        <f>IF(P38="","",VLOOKUP(P38,【参考】数式用!$A$5:$I$28,MATCH(T38,【参考】数式用!$C$4:$G$4,0)+2,0))</f>
        <v/>
      </c>
      <c r="V38" s="285" t="s">
        <v>265</v>
      </c>
      <c r="W38" s="659"/>
      <c r="X38" s="282" t="s">
        <v>266</v>
      </c>
      <c r="Y38" s="659"/>
      <c r="Z38" s="434" t="s">
        <v>267</v>
      </c>
      <c r="AA38" s="660"/>
      <c r="AB38" s="282" t="s">
        <v>266</v>
      </c>
      <c r="AC38" s="660"/>
      <c r="AD38" s="282" t="s">
        <v>268</v>
      </c>
      <c r="AE38" s="661" t="s">
        <v>269</v>
      </c>
      <c r="AF38" s="662" t="str">
        <f t="shared" si="3"/>
        <v/>
      </c>
      <c r="AG38" s="663" t="s">
        <v>270</v>
      </c>
      <c r="AH38" s="664" t="str">
        <f t="shared" si="1"/>
        <v/>
      </c>
    </row>
    <row r="39" spans="1:34" ht="36.75" customHeight="1">
      <c r="A39" s="647">
        <f t="shared" si="4"/>
        <v>28</v>
      </c>
      <c r="B39" s="648" t="str">
        <f>IF(基本情報入力シート!C60="","",基本情報入力シート!C60)</f>
        <v/>
      </c>
      <c r="C39" s="649" t="str">
        <f>IF(基本情報入力シート!D60="","",基本情報入力シート!D60)</f>
        <v/>
      </c>
      <c r="D39" s="650" t="str">
        <f>IF(基本情報入力シート!E60="","",基本情報入力シート!E60)</f>
        <v/>
      </c>
      <c r="E39" s="650" t="str">
        <f>IF(基本情報入力シート!F60="","",基本情報入力シート!F60)</f>
        <v/>
      </c>
      <c r="F39" s="650" t="str">
        <f>IF(基本情報入力シート!G60="","",基本情報入力シート!G60)</f>
        <v/>
      </c>
      <c r="G39" s="650" t="str">
        <f>IF(基本情報入力シート!H60="","",基本情報入力シート!H60)</f>
        <v/>
      </c>
      <c r="H39" s="650" t="str">
        <f>IF(基本情報入力シート!I60="","",基本情報入力シート!I60)</f>
        <v/>
      </c>
      <c r="I39" s="650" t="str">
        <f>IF(基本情報入力シート!J60="","",基本情報入力シート!J60)</f>
        <v/>
      </c>
      <c r="J39" s="650" t="str">
        <f>IF(基本情報入力シート!K60="","",基本情報入力シート!K60)</f>
        <v/>
      </c>
      <c r="K39" s="651" t="str">
        <f>IF(基本情報入力シート!L60="","",基本情報入力シート!L60)</f>
        <v/>
      </c>
      <c r="L39" s="652" t="str">
        <f>IF(基本情報入力シート!M60="","",基本情報入力シート!M60)</f>
        <v/>
      </c>
      <c r="M39" s="652" t="str">
        <f>IF(基本情報入力シート!R60="","",基本情報入力シート!R60)</f>
        <v/>
      </c>
      <c r="N39" s="652" t="str">
        <f>IF(基本情報入力シート!W60="","",基本情報入力シート!W60)</f>
        <v/>
      </c>
      <c r="O39" s="647" t="str">
        <f>IF(基本情報入力シート!X60="","",基本情報入力シート!X60)</f>
        <v/>
      </c>
      <c r="P39" s="653" t="str">
        <f>IF(基本情報入力シート!Y60="","",基本情報入力シート!Y60)</f>
        <v/>
      </c>
      <c r="Q39" s="654" t="str">
        <f>IF(基本情報入力シート!Z60="","",基本情報入力シート!Z60)</f>
        <v/>
      </c>
      <c r="R39" s="655" t="str">
        <f>IF(基本情報入力シート!AA60="","",基本情報入力シート!AA60)</f>
        <v/>
      </c>
      <c r="S39" s="656"/>
      <c r="T39" s="657"/>
      <c r="U39" s="658" t="str">
        <f>IF(P39="","",VLOOKUP(P39,【参考】数式用!$A$5:$I$28,MATCH(T39,【参考】数式用!$C$4:$G$4,0)+2,0))</f>
        <v/>
      </c>
      <c r="V39" s="285" t="s">
        <v>265</v>
      </c>
      <c r="W39" s="659"/>
      <c r="X39" s="282" t="s">
        <v>266</v>
      </c>
      <c r="Y39" s="659"/>
      <c r="Z39" s="434" t="s">
        <v>267</v>
      </c>
      <c r="AA39" s="660"/>
      <c r="AB39" s="282" t="s">
        <v>266</v>
      </c>
      <c r="AC39" s="660"/>
      <c r="AD39" s="282" t="s">
        <v>268</v>
      </c>
      <c r="AE39" s="661" t="s">
        <v>269</v>
      </c>
      <c r="AF39" s="662" t="str">
        <f t="shared" si="3"/>
        <v/>
      </c>
      <c r="AG39" s="663" t="s">
        <v>270</v>
      </c>
      <c r="AH39" s="664" t="str">
        <f t="shared" si="1"/>
        <v/>
      </c>
    </row>
    <row r="40" spans="1:34" ht="36.75" customHeight="1">
      <c r="A40" s="647">
        <f t="shared" si="4"/>
        <v>29</v>
      </c>
      <c r="B40" s="648" t="str">
        <f>IF(基本情報入力シート!C61="","",基本情報入力シート!C61)</f>
        <v/>
      </c>
      <c r="C40" s="649" t="str">
        <f>IF(基本情報入力シート!D61="","",基本情報入力シート!D61)</f>
        <v/>
      </c>
      <c r="D40" s="650" t="str">
        <f>IF(基本情報入力シート!E61="","",基本情報入力シート!E61)</f>
        <v/>
      </c>
      <c r="E40" s="650" t="str">
        <f>IF(基本情報入力シート!F61="","",基本情報入力シート!F61)</f>
        <v/>
      </c>
      <c r="F40" s="650" t="str">
        <f>IF(基本情報入力シート!G61="","",基本情報入力シート!G61)</f>
        <v/>
      </c>
      <c r="G40" s="650" t="str">
        <f>IF(基本情報入力シート!H61="","",基本情報入力シート!H61)</f>
        <v/>
      </c>
      <c r="H40" s="650" t="str">
        <f>IF(基本情報入力シート!I61="","",基本情報入力シート!I61)</f>
        <v/>
      </c>
      <c r="I40" s="650" t="str">
        <f>IF(基本情報入力シート!J61="","",基本情報入力シート!J61)</f>
        <v/>
      </c>
      <c r="J40" s="650" t="str">
        <f>IF(基本情報入力シート!K61="","",基本情報入力シート!K61)</f>
        <v/>
      </c>
      <c r="K40" s="651" t="str">
        <f>IF(基本情報入力シート!L61="","",基本情報入力シート!L61)</f>
        <v/>
      </c>
      <c r="L40" s="652" t="str">
        <f>IF(基本情報入力シート!M61="","",基本情報入力シート!M61)</f>
        <v/>
      </c>
      <c r="M40" s="652" t="str">
        <f>IF(基本情報入力シート!R61="","",基本情報入力シート!R61)</f>
        <v/>
      </c>
      <c r="N40" s="652" t="str">
        <f>IF(基本情報入力シート!W61="","",基本情報入力シート!W61)</f>
        <v/>
      </c>
      <c r="O40" s="647" t="str">
        <f>IF(基本情報入力シート!X61="","",基本情報入力シート!X61)</f>
        <v/>
      </c>
      <c r="P40" s="653" t="str">
        <f>IF(基本情報入力シート!Y61="","",基本情報入力シート!Y61)</f>
        <v/>
      </c>
      <c r="Q40" s="654" t="str">
        <f>IF(基本情報入力シート!Z61="","",基本情報入力シート!Z61)</f>
        <v/>
      </c>
      <c r="R40" s="655" t="str">
        <f>IF(基本情報入力シート!AA61="","",基本情報入力シート!AA61)</f>
        <v/>
      </c>
      <c r="S40" s="656"/>
      <c r="T40" s="657"/>
      <c r="U40" s="658" t="str">
        <f>IF(P40="","",VLOOKUP(P40,【参考】数式用!$A$5:$I$28,MATCH(T40,【参考】数式用!$C$4:$G$4,0)+2,0))</f>
        <v/>
      </c>
      <c r="V40" s="285" t="s">
        <v>265</v>
      </c>
      <c r="W40" s="659"/>
      <c r="X40" s="282" t="s">
        <v>266</v>
      </c>
      <c r="Y40" s="659"/>
      <c r="Z40" s="434" t="s">
        <v>267</v>
      </c>
      <c r="AA40" s="660"/>
      <c r="AB40" s="282" t="s">
        <v>266</v>
      </c>
      <c r="AC40" s="660"/>
      <c r="AD40" s="282" t="s">
        <v>268</v>
      </c>
      <c r="AE40" s="661" t="s">
        <v>269</v>
      </c>
      <c r="AF40" s="662" t="str">
        <f t="shared" si="3"/>
        <v/>
      </c>
      <c r="AG40" s="663" t="s">
        <v>270</v>
      </c>
      <c r="AH40" s="664" t="str">
        <f t="shared" si="1"/>
        <v/>
      </c>
    </row>
    <row r="41" spans="1:34" ht="36.75" customHeight="1">
      <c r="A41" s="647">
        <f t="shared" si="4"/>
        <v>30</v>
      </c>
      <c r="B41" s="648" t="str">
        <f>IF(基本情報入力シート!C62="","",基本情報入力シート!C62)</f>
        <v/>
      </c>
      <c r="C41" s="649" t="str">
        <f>IF(基本情報入力シート!D62="","",基本情報入力シート!D62)</f>
        <v/>
      </c>
      <c r="D41" s="650" t="str">
        <f>IF(基本情報入力シート!E62="","",基本情報入力シート!E62)</f>
        <v/>
      </c>
      <c r="E41" s="650" t="str">
        <f>IF(基本情報入力シート!F62="","",基本情報入力シート!F62)</f>
        <v/>
      </c>
      <c r="F41" s="650" t="str">
        <f>IF(基本情報入力シート!G62="","",基本情報入力シート!G62)</f>
        <v/>
      </c>
      <c r="G41" s="650" t="str">
        <f>IF(基本情報入力シート!H62="","",基本情報入力シート!H62)</f>
        <v/>
      </c>
      <c r="H41" s="650" t="str">
        <f>IF(基本情報入力シート!I62="","",基本情報入力シート!I62)</f>
        <v/>
      </c>
      <c r="I41" s="650" t="str">
        <f>IF(基本情報入力シート!J62="","",基本情報入力シート!J62)</f>
        <v/>
      </c>
      <c r="J41" s="650" t="str">
        <f>IF(基本情報入力シート!K62="","",基本情報入力シート!K62)</f>
        <v/>
      </c>
      <c r="K41" s="651" t="str">
        <f>IF(基本情報入力シート!L62="","",基本情報入力シート!L62)</f>
        <v/>
      </c>
      <c r="L41" s="652" t="str">
        <f>IF(基本情報入力シート!M62="","",基本情報入力シート!M62)</f>
        <v/>
      </c>
      <c r="M41" s="652" t="str">
        <f>IF(基本情報入力シート!R62="","",基本情報入力シート!R62)</f>
        <v/>
      </c>
      <c r="N41" s="652" t="str">
        <f>IF(基本情報入力シート!W62="","",基本情報入力シート!W62)</f>
        <v/>
      </c>
      <c r="O41" s="647" t="str">
        <f>IF(基本情報入力シート!X62="","",基本情報入力シート!X62)</f>
        <v/>
      </c>
      <c r="P41" s="653" t="str">
        <f>IF(基本情報入力シート!Y62="","",基本情報入力シート!Y62)</f>
        <v/>
      </c>
      <c r="Q41" s="654" t="str">
        <f>IF(基本情報入力シート!Z62="","",基本情報入力シート!Z62)</f>
        <v/>
      </c>
      <c r="R41" s="655" t="str">
        <f>IF(基本情報入力シート!AA62="","",基本情報入力シート!AA62)</f>
        <v/>
      </c>
      <c r="S41" s="656"/>
      <c r="T41" s="657"/>
      <c r="U41" s="658" t="str">
        <f>IF(P41="","",VLOOKUP(P41,【参考】数式用!$A$5:$I$28,MATCH(T41,【参考】数式用!$C$4:$G$4,0)+2,0))</f>
        <v/>
      </c>
      <c r="V41" s="285" t="s">
        <v>265</v>
      </c>
      <c r="W41" s="659"/>
      <c r="X41" s="282" t="s">
        <v>266</v>
      </c>
      <c r="Y41" s="659"/>
      <c r="Z41" s="434" t="s">
        <v>267</v>
      </c>
      <c r="AA41" s="660"/>
      <c r="AB41" s="282" t="s">
        <v>266</v>
      </c>
      <c r="AC41" s="660"/>
      <c r="AD41" s="282" t="s">
        <v>268</v>
      </c>
      <c r="AE41" s="661" t="s">
        <v>269</v>
      </c>
      <c r="AF41" s="662" t="str">
        <f t="shared" si="3"/>
        <v/>
      </c>
      <c r="AG41" s="663" t="s">
        <v>270</v>
      </c>
      <c r="AH41" s="664" t="str">
        <f t="shared" si="1"/>
        <v/>
      </c>
    </row>
    <row r="42" spans="1:34" ht="36.75" customHeight="1">
      <c r="A42" s="647">
        <f t="shared" si="4"/>
        <v>31</v>
      </c>
      <c r="B42" s="648" t="str">
        <f>IF(基本情報入力シート!C63="","",基本情報入力シート!C63)</f>
        <v/>
      </c>
      <c r="C42" s="649" t="str">
        <f>IF(基本情報入力シート!D63="","",基本情報入力シート!D63)</f>
        <v/>
      </c>
      <c r="D42" s="650" t="str">
        <f>IF(基本情報入力シート!E63="","",基本情報入力シート!E63)</f>
        <v/>
      </c>
      <c r="E42" s="650" t="str">
        <f>IF(基本情報入力シート!F63="","",基本情報入力シート!F63)</f>
        <v/>
      </c>
      <c r="F42" s="650" t="str">
        <f>IF(基本情報入力シート!G63="","",基本情報入力シート!G63)</f>
        <v/>
      </c>
      <c r="G42" s="650" t="str">
        <f>IF(基本情報入力シート!H63="","",基本情報入力シート!H63)</f>
        <v/>
      </c>
      <c r="H42" s="650" t="str">
        <f>IF(基本情報入力シート!I63="","",基本情報入力シート!I63)</f>
        <v/>
      </c>
      <c r="I42" s="650" t="str">
        <f>IF(基本情報入力シート!J63="","",基本情報入力シート!J63)</f>
        <v/>
      </c>
      <c r="J42" s="650" t="str">
        <f>IF(基本情報入力シート!K63="","",基本情報入力シート!K63)</f>
        <v/>
      </c>
      <c r="K42" s="651" t="str">
        <f>IF(基本情報入力シート!L63="","",基本情報入力シート!L63)</f>
        <v/>
      </c>
      <c r="L42" s="652" t="str">
        <f>IF(基本情報入力シート!M63="","",基本情報入力シート!M63)</f>
        <v/>
      </c>
      <c r="M42" s="652" t="str">
        <f>IF(基本情報入力シート!R63="","",基本情報入力シート!R63)</f>
        <v/>
      </c>
      <c r="N42" s="652" t="str">
        <f>IF(基本情報入力シート!W63="","",基本情報入力シート!W63)</f>
        <v/>
      </c>
      <c r="O42" s="647" t="str">
        <f>IF(基本情報入力シート!X63="","",基本情報入力シート!X63)</f>
        <v/>
      </c>
      <c r="P42" s="653" t="str">
        <f>IF(基本情報入力シート!Y63="","",基本情報入力シート!Y63)</f>
        <v/>
      </c>
      <c r="Q42" s="654" t="str">
        <f>IF(基本情報入力シート!Z63="","",基本情報入力シート!Z63)</f>
        <v/>
      </c>
      <c r="R42" s="655" t="str">
        <f>IF(基本情報入力シート!AA63="","",基本情報入力シート!AA63)</f>
        <v/>
      </c>
      <c r="S42" s="656"/>
      <c r="T42" s="657"/>
      <c r="U42" s="658" t="str">
        <f>IF(P42="","",VLOOKUP(P42,【参考】数式用!$A$5:$I$28,MATCH(T42,【参考】数式用!$C$4:$G$4,0)+2,0))</f>
        <v/>
      </c>
      <c r="V42" s="285" t="s">
        <v>265</v>
      </c>
      <c r="W42" s="659"/>
      <c r="X42" s="282" t="s">
        <v>266</v>
      </c>
      <c r="Y42" s="659"/>
      <c r="Z42" s="434" t="s">
        <v>267</v>
      </c>
      <c r="AA42" s="660"/>
      <c r="AB42" s="282" t="s">
        <v>266</v>
      </c>
      <c r="AC42" s="660"/>
      <c r="AD42" s="282" t="s">
        <v>268</v>
      </c>
      <c r="AE42" s="661" t="s">
        <v>269</v>
      </c>
      <c r="AF42" s="662" t="str">
        <f t="shared" si="3"/>
        <v/>
      </c>
      <c r="AG42" s="663" t="s">
        <v>270</v>
      </c>
      <c r="AH42" s="664" t="str">
        <f t="shared" si="1"/>
        <v/>
      </c>
    </row>
    <row r="43" spans="1:34" ht="36.75" customHeight="1">
      <c r="A43" s="647">
        <f t="shared" si="4"/>
        <v>32</v>
      </c>
      <c r="B43" s="648" t="str">
        <f>IF(基本情報入力シート!C64="","",基本情報入力シート!C64)</f>
        <v/>
      </c>
      <c r="C43" s="649" t="str">
        <f>IF(基本情報入力シート!D64="","",基本情報入力シート!D64)</f>
        <v/>
      </c>
      <c r="D43" s="650" t="str">
        <f>IF(基本情報入力シート!E64="","",基本情報入力シート!E64)</f>
        <v/>
      </c>
      <c r="E43" s="650" t="str">
        <f>IF(基本情報入力シート!F64="","",基本情報入力シート!F64)</f>
        <v/>
      </c>
      <c r="F43" s="650" t="str">
        <f>IF(基本情報入力シート!G64="","",基本情報入力シート!G64)</f>
        <v/>
      </c>
      <c r="G43" s="650" t="str">
        <f>IF(基本情報入力シート!H64="","",基本情報入力シート!H64)</f>
        <v/>
      </c>
      <c r="H43" s="650" t="str">
        <f>IF(基本情報入力シート!I64="","",基本情報入力シート!I64)</f>
        <v/>
      </c>
      <c r="I43" s="650" t="str">
        <f>IF(基本情報入力シート!J64="","",基本情報入力シート!J64)</f>
        <v/>
      </c>
      <c r="J43" s="650" t="str">
        <f>IF(基本情報入力シート!K64="","",基本情報入力シート!K64)</f>
        <v/>
      </c>
      <c r="K43" s="651" t="str">
        <f>IF(基本情報入力シート!L64="","",基本情報入力シート!L64)</f>
        <v/>
      </c>
      <c r="L43" s="652" t="str">
        <f>IF(基本情報入力シート!M64="","",基本情報入力シート!M64)</f>
        <v/>
      </c>
      <c r="M43" s="652" t="str">
        <f>IF(基本情報入力シート!R64="","",基本情報入力シート!R64)</f>
        <v/>
      </c>
      <c r="N43" s="652" t="str">
        <f>IF(基本情報入力シート!W64="","",基本情報入力シート!W64)</f>
        <v/>
      </c>
      <c r="O43" s="647" t="str">
        <f>IF(基本情報入力シート!X64="","",基本情報入力シート!X64)</f>
        <v/>
      </c>
      <c r="P43" s="653" t="str">
        <f>IF(基本情報入力シート!Y64="","",基本情報入力シート!Y64)</f>
        <v/>
      </c>
      <c r="Q43" s="654" t="str">
        <f>IF(基本情報入力シート!Z64="","",基本情報入力シート!Z64)</f>
        <v/>
      </c>
      <c r="R43" s="655" t="str">
        <f>IF(基本情報入力シート!AA64="","",基本情報入力シート!AA64)</f>
        <v/>
      </c>
      <c r="S43" s="656"/>
      <c r="T43" s="657"/>
      <c r="U43" s="658" t="str">
        <f>IF(P43="","",VLOOKUP(P43,【参考】数式用!$A$5:$I$28,MATCH(T43,【参考】数式用!$C$4:$G$4,0)+2,0))</f>
        <v/>
      </c>
      <c r="V43" s="285" t="s">
        <v>265</v>
      </c>
      <c r="W43" s="659"/>
      <c r="X43" s="282" t="s">
        <v>266</v>
      </c>
      <c r="Y43" s="659"/>
      <c r="Z43" s="434" t="s">
        <v>267</v>
      </c>
      <c r="AA43" s="660"/>
      <c r="AB43" s="282" t="s">
        <v>266</v>
      </c>
      <c r="AC43" s="660"/>
      <c r="AD43" s="282" t="s">
        <v>268</v>
      </c>
      <c r="AE43" s="661" t="s">
        <v>269</v>
      </c>
      <c r="AF43" s="662" t="str">
        <f t="shared" si="3"/>
        <v/>
      </c>
      <c r="AG43" s="663" t="s">
        <v>270</v>
      </c>
      <c r="AH43" s="664" t="str">
        <f t="shared" si="1"/>
        <v/>
      </c>
    </row>
    <row r="44" spans="1:34" ht="36.75" customHeight="1">
      <c r="A44" s="647">
        <f t="shared" si="4"/>
        <v>33</v>
      </c>
      <c r="B44" s="648" t="str">
        <f>IF(基本情報入力シート!C65="","",基本情報入力シート!C65)</f>
        <v/>
      </c>
      <c r="C44" s="649" t="str">
        <f>IF(基本情報入力シート!D65="","",基本情報入力シート!D65)</f>
        <v/>
      </c>
      <c r="D44" s="650" t="str">
        <f>IF(基本情報入力シート!E65="","",基本情報入力シート!E65)</f>
        <v/>
      </c>
      <c r="E44" s="650" t="str">
        <f>IF(基本情報入力シート!F65="","",基本情報入力シート!F65)</f>
        <v/>
      </c>
      <c r="F44" s="650" t="str">
        <f>IF(基本情報入力シート!G65="","",基本情報入力シート!G65)</f>
        <v/>
      </c>
      <c r="G44" s="650" t="str">
        <f>IF(基本情報入力シート!H65="","",基本情報入力シート!H65)</f>
        <v/>
      </c>
      <c r="H44" s="650" t="str">
        <f>IF(基本情報入力シート!I65="","",基本情報入力シート!I65)</f>
        <v/>
      </c>
      <c r="I44" s="650" t="str">
        <f>IF(基本情報入力シート!J65="","",基本情報入力シート!J65)</f>
        <v/>
      </c>
      <c r="J44" s="650" t="str">
        <f>IF(基本情報入力シート!K65="","",基本情報入力シート!K65)</f>
        <v/>
      </c>
      <c r="K44" s="651" t="str">
        <f>IF(基本情報入力シート!L65="","",基本情報入力シート!L65)</f>
        <v/>
      </c>
      <c r="L44" s="652" t="str">
        <f>IF(基本情報入力シート!M65="","",基本情報入力シート!M65)</f>
        <v/>
      </c>
      <c r="M44" s="652" t="str">
        <f>IF(基本情報入力シート!R65="","",基本情報入力シート!R65)</f>
        <v/>
      </c>
      <c r="N44" s="652" t="str">
        <f>IF(基本情報入力シート!W65="","",基本情報入力シート!W65)</f>
        <v/>
      </c>
      <c r="O44" s="647" t="str">
        <f>IF(基本情報入力シート!X65="","",基本情報入力シート!X65)</f>
        <v/>
      </c>
      <c r="P44" s="653" t="str">
        <f>IF(基本情報入力シート!Y65="","",基本情報入力シート!Y65)</f>
        <v/>
      </c>
      <c r="Q44" s="654" t="str">
        <f>IF(基本情報入力シート!Z65="","",基本情報入力シート!Z65)</f>
        <v/>
      </c>
      <c r="R44" s="655" t="str">
        <f>IF(基本情報入力シート!AA65="","",基本情報入力シート!AA65)</f>
        <v/>
      </c>
      <c r="S44" s="656"/>
      <c r="T44" s="657"/>
      <c r="U44" s="658" t="str">
        <f>IF(P44="","",VLOOKUP(P44,【参考】数式用!$A$5:$I$28,MATCH(T44,【参考】数式用!$C$4:$G$4,0)+2,0))</f>
        <v/>
      </c>
      <c r="V44" s="285" t="s">
        <v>265</v>
      </c>
      <c r="W44" s="659"/>
      <c r="X44" s="282" t="s">
        <v>266</v>
      </c>
      <c r="Y44" s="659"/>
      <c r="Z44" s="434" t="s">
        <v>267</v>
      </c>
      <c r="AA44" s="660"/>
      <c r="AB44" s="282" t="s">
        <v>266</v>
      </c>
      <c r="AC44" s="660"/>
      <c r="AD44" s="282" t="s">
        <v>268</v>
      </c>
      <c r="AE44" s="661" t="s">
        <v>269</v>
      </c>
      <c r="AF44" s="662" t="str">
        <f t="shared" si="3"/>
        <v/>
      </c>
      <c r="AG44" s="663" t="s">
        <v>270</v>
      </c>
      <c r="AH44" s="664" t="str">
        <f t="shared" si="1"/>
        <v/>
      </c>
    </row>
    <row r="45" spans="1:34" ht="36.75" customHeight="1">
      <c r="A45" s="647">
        <f t="shared" si="4"/>
        <v>34</v>
      </c>
      <c r="B45" s="648" t="str">
        <f>IF(基本情報入力シート!C66="","",基本情報入力シート!C66)</f>
        <v/>
      </c>
      <c r="C45" s="649" t="str">
        <f>IF(基本情報入力シート!D66="","",基本情報入力シート!D66)</f>
        <v/>
      </c>
      <c r="D45" s="650" t="str">
        <f>IF(基本情報入力シート!E66="","",基本情報入力シート!E66)</f>
        <v/>
      </c>
      <c r="E45" s="650" t="str">
        <f>IF(基本情報入力シート!F66="","",基本情報入力シート!F66)</f>
        <v/>
      </c>
      <c r="F45" s="650" t="str">
        <f>IF(基本情報入力シート!G66="","",基本情報入力シート!G66)</f>
        <v/>
      </c>
      <c r="G45" s="650" t="str">
        <f>IF(基本情報入力シート!H66="","",基本情報入力シート!H66)</f>
        <v/>
      </c>
      <c r="H45" s="650" t="str">
        <f>IF(基本情報入力シート!I66="","",基本情報入力シート!I66)</f>
        <v/>
      </c>
      <c r="I45" s="650" t="str">
        <f>IF(基本情報入力シート!J66="","",基本情報入力シート!J66)</f>
        <v/>
      </c>
      <c r="J45" s="650" t="str">
        <f>IF(基本情報入力シート!K66="","",基本情報入力シート!K66)</f>
        <v/>
      </c>
      <c r="K45" s="651" t="str">
        <f>IF(基本情報入力シート!L66="","",基本情報入力シート!L66)</f>
        <v/>
      </c>
      <c r="L45" s="652" t="str">
        <f>IF(基本情報入力シート!M66="","",基本情報入力シート!M66)</f>
        <v/>
      </c>
      <c r="M45" s="652" t="str">
        <f>IF(基本情報入力シート!R66="","",基本情報入力シート!R66)</f>
        <v/>
      </c>
      <c r="N45" s="652" t="str">
        <f>IF(基本情報入力シート!W66="","",基本情報入力シート!W66)</f>
        <v/>
      </c>
      <c r="O45" s="647" t="str">
        <f>IF(基本情報入力シート!X66="","",基本情報入力シート!X66)</f>
        <v/>
      </c>
      <c r="P45" s="653" t="str">
        <f>IF(基本情報入力シート!Y66="","",基本情報入力シート!Y66)</f>
        <v/>
      </c>
      <c r="Q45" s="654" t="str">
        <f>IF(基本情報入力シート!Z66="","",基本情報入力シート!Z66)</f>
        <v/>
      </c>
      <c r="R45" s="655" t="str">
        <f>IF(基本情報入力シート!AA66="","",基本情報入力シート!AA66)</f>
        <v/>
      </c>
      <c r="S45" s="656"/>
      <c r="T45" s="657"/>
      <c r="U45" s="658" t="str">
        <f>IF(P45="","",VLOOKUP(P45,【参考】数式用!$A$5:$I$28,MATCH(T45,【参考】数式用!$C$4:$G$4,0)+2,0))</f>
        <v/>
      </c>
      <c r="V45" s="285" t="s">
        <v>265</v>
      </c>
      <c r="W45" s="659"/>
      <c r="X45" s="282" t="s">
        <v>266</v>
      </c>
      <c r="Y45" s="659"/>
      <c r="Z45" s="434" t="s">
        <v>267</v>
      </c>
      <c r="AA45" s="660"/>
      <c r="AB45" s="282" t="s">
        <v>266</v>
      </c>
      <c r="AC45" s="660"/>
      <c r="AD45" s="282" t="s">
        <v>268</v>
      </c>
      <c r="AE45" s="661" t="s">
        <v>269</v>
      </c>
      <c r="AF45" s="662" t="str">
        <f t="shared" si="3"/>
        <v/>
      </c>
      <c r="AG45" s="663" t="s">
        <v>270</v>
      </c>
      <c r="AH45" s="664" t="str">
        <f t="shared" si="1"/>
        <v/>
      </c>
    </row>
    <row r="46" spans="1:34" ht="36.75" customHeight="1">
      <c r="A46" s="647">
        <f t="shared" si="4"/>
        <v>35</v>
      </c>
      <c r="B46" s="648" t="str">
        <f>IF(基本情報入力シート!C67="","",基本情報入力シート!C67)</f>
        <v/>
      </c>
      <c r="C46" s="649" t="str">
        <f>IF(基本情報入力シート!D67="","",基本情報入力シート!D67)</f>
        <v/>
      </c>
      <c r="D46" s="650" t="str">
        <f>IF(基本情報入力シート!E67="","",基本情報入力シート!E67)</f>
        <v/>
      </c>
      <c r="E46" s="650" t="str">
        <f>IF(基本情報入力シート!F67="","",基本情報入力シート!F67)</f>
        <v/>
      </c>
      <c r="F46" s="650" t="str">
        <f>IF(基本情報入力シート!G67="","",基本情報入力シート!G67)</f>
        <v/>
      </c>
      <c r="G46" s="650" t="str">
        <f>IF(基本情報入力シート!H67="","",基本情報入力シート!H67)</f>
        <v/>
      </c>
      <c r="H46" s="650" t="str">
        <f>IF(基本情報入力シート!I67="","",基本情報入力シート!I67)</f>
        <v/>
      </c>
      <c r="I46" s="650" t="str">
        <f>IF(基本情報入力シート!J67="","",基本情報入力シート!J67)</f>
        <v/>
      </c>
      <c r="J46" s="650" t="str">
        <f>IF(基本情報入力シート!K67="","",基本情報入力シート!K67)</f>
        <v/>
      </c>
      <c r="K46" s="651" t="str">
        <f>IF(基本情報入力シート!L67="","",基本情報入力シート!L67)</f>
        <v/>
      </c>
      <c r="L46" s="652" t="str">
        <f>IF(基本情報入力シート!M67="","",基本情報入力シート!M67)</f>
        <v/>
      </c>
      <c r="M46" s="652" t="str">
        <f>IF(基本情報入力シート!R67="","",基本情報入力シート!R67)</f>
        <v/>
      </c>
      <c r="N46" s="652" t="str">
        <f>IF(基本情報入力シート!W67="","",基本情報入力シート!W67)</f>
        <v/>
      </c>
      <c r="O46" s="647" t="str">
        <f>IF(基本情報入力シート!X67="","",基本情報入力シート!X67)</f>
        <v/>
      </c>
      <c r="P46" s="653" t="str">
        <f>IF(基本情報入力シート!Y67="","",基本情報入力シート!Y67)</f>
        <v/>
      </c>
      <c r="Q46" s="654" t="str">
        <f>IF(基本情報入力シート!Z67="","",基本情報入力シート!Z67)</f>
        <v/>
      </c>
      <c r="R46" s="655" t="str">
        <f>IF(基本情報入力シート!AA67="","",基本情報入力シート!AA67)</f>
        <v/>
      </c>
      <c r="S46" s="656"/>
      <c r="T46" s="657"/>
      <c r="U46" s="658" t="str">
        <f>IF(P46="","",VLOOKUP(P46,【参考】数式用!$A$5:$I$28,MATCH(T46,【参考】数式用!$C$4:$G$4,0)+2,0))</f>
        <v/>
      </c>
      <c r="V46" s="285" t="s">
        <v>265</v>
      </c>
      <c r="W46" s="659"/>
      <c r="X46" s="282" t="s">
        <v>266</v>
      </c>
      <c r="Y46" s="659"/>
      <c r="Z46" s="434" t="s">
        <v>267</v>
      </c>
      <c r="AA46" s="660"/>
      <c r="AB46" s="282" t="s">
        <v>266</v>
      </c>
      <c r="AC46" s="660"/>
      <c r="AD46" s="282" t="s">
        <v>268</v>
      </c>
      <c r="AE46" s="661" t="s">
        <v>269</v>
      </c>
      <c r="AF46" s="662" t="str">
        <f t="shared" si="3"/>
        <v/>
      </c>
      <c r="AG46" s="663" t="s">
        <v>270</v>
      </c>
      <c r="AH46" s="664" t="str">
        <f t="shared" si="1"/>
        <v/>
      </c>
    </row>
    <row r="47" spans="1:34" ht="36.75" customHeight="1">
      <c r="A47" s="647">
        <f t="shared" si="4"/>
        <v>36</v>
      </c>
      <c r="B47" s="648" t="str">
        <f>IF(基本情報入力シート!C68="","",基本情報入力シート!C68)</f>
        <v/>
      </c>
      <c r="C47" s="649" t="str">
        <f>IF(基本情報入力シート!D68="","",基本情報入力シート!D68)</f>
        <v/>
      </c>
      <c r="D47" s="650" t="str">
        <f>IF(基本情報入力シート!E68="","",基本情報入力シート!E68)</f>
        <v/>
      </c>
      <c r="E47" s="650" t="str">
        <f>IF(基本情報入力シート!F68="","",基本情報入力シート!F68)</f>
        <v/>
      </c>
      <c r="F47" s="650" t="str">
        <f>IF(基本情報入力シート!G68="","",基本情報入力シート!G68)</f>
        <v/>
      </c>
      <c r="G47" s="650" t="str">
        <f>IF(基本情報入力シート!H68="","",基本情報入力シート!H68)</f>
        <v/>
      </c>
      <c r="H47" s="650" t="str">
        <f>IF(基本情報入力シート!I68="","",基本情報入力シート!I68)</f>
        <v/>
      </c>
      <c r="I47" s="650" t="str">
        <f>IF(基本情報入力シート!J68="","",基本情報入力シート!J68)</f>
        <v/>
      </c>
      <c r="J47" s="650" t="str">
        <f>IF(基本情報入力シート!K68="","",基本情報入力シート!K68)</f>
        <v/>
      </c>
      <c r="K47" s="651" t="str">
        <f>IF(基本情報入力シート!L68="","",基本情報入力シート!L68)</f>
        <v/>
      </c>
      <c r="L47" s="652" t="str">
        <f>IF(基本情報入力シート!M68="","",基本情報入力シート!M68)</f>
        <v/>
      </c>
      <c r="M47" s="652" t="str">
        <f>IF(基本情報入力シート!R68="","",基本情報入力シート!R68)</f>
        <v/>
      </c>
      <c r="N47" s="652" t="str">
        <f>IF(基本情報入力シート!W68="","",基本情報入力シート!W68)</f>
        <v/>
      </c>
      <c r="O47" s="647" t="str">
        <f>IF(基本情報入力シート!X68="","",基本情報入力シート!X68)</f>
        <v/>
      </c>
      <c r="P47" s="653" t="str">
        <f>IF(基本情報入力シート!Y68="","",基本情報入力シート!Y68)</f>
        <v/>
      </c>
      <c r="Q47" s="654" t="str">
        <f>IF(基本情報入力シート!Z68="","",基本情報入力シート!Z68)</f>
        <v/>
      </c>
      <c r="R47" s="655" t="str">
        <f>IF(基本情報入力シート!AA68="","",基本情報入力シート!AA68)</f>
        <v/>
      </c>
      <c r="S47" s="656"/>
      <c r="T47" s="657"/>
      <c r="U47" s="658" t="str">
        <f>IF(P47="","",VLOOKUP(P47,【参考】数式用!$A$5:$I$28,MATCH(T47,【参考】数式用!$C$4:$G$4,0)+2,0))</f>
        <v/>
      </c>
      <c r="V47" s="285" t="s">
        <v>265</v>
      </c>
      <c r="W47" s="659"/>
      <c r="X47" s="282" t="s">
        <v>266</v>
      </c>
      <c r="Y47" s="659"/>
      <c r="Z47" s="434" t="s">
        <v>267</v>
      </c>
      <c r="AA47" s="660"/>
      <c r="AB47" s="282" t="s">
        <v>266</v>
      </c>
      <c r="AC47" s="660"/>
      <c r="AD47" s="282" t="s">
        <v>268</v>
      </c>
      <c r="AE47" s="661" t="s">
        <v>269</v>
      </c>
      <c r="AF47" s="662" t="str">
        <f t="shared" si="3"/>
        <v/>
      </c>
      <c r="AG47" s="663" t="s">
        <v>270</v>
      </c>
      <c r="AH47" s="664" t="str">
        <f t="shared" si="1"/>
        <v/>
      </c>
    </row>
    <row r="48" spans="1:34" ht="36.75" customHeight="1">
      <c r="A48" s="647">
        <f t="shared" si="4"/>
        <v>37</v>
      </c>
      <c r="B48" s="648" t="str">
        <f>IF(基本情報入力シート!C69="","",基本情報入力シート!C69)</f>
        <v/>
      </c>
      <c r="C48" s="649" t="str">
        <f>IF(基本情報入力シート!D69="","",基本情報入力シート!D69)</f>
        <v/>
      </c>
      <c r="D48" s="650" t="str">
        <f>IF(基本情報入力シート!E69="","",基本情報入力シート!E69)</f>
        <v/>
      </c>
      <c r="E48" s="650" t="str">
        <f>IF(基本情報入力シート!F69="","",基本情報入力シート!F69)</f>
        <v/>
      </c>
      <c r="F48" s="650" t="str">
        <f>IF(基本情報入力シート!G69="","",基本情報入力シート!G69)</f>
        <v/>
      </c>
      <c r="G48" s="650" t="str">
        <f>IF(基本情報入力シート!H69="","",基本情報入力シート!H69)</f>
        <v/>
      </c>
      <c r="H48" s="650" t="str">
        <f>IF(基本情報入力シート!I69="","",基本情報入力シート!I69)</f>
        <v/>
      </c>
      <c r="I48" s="650" t="str">
        <f>IF(基本情報入力シート!J69="","",基本情報入力シート!J69)</f>
        <v/>
      </c>
      <c r="J48" s="650" t="str">
        <f>IF(基本情報入力シート!K69="","",基本情報入力シート!K69)</f>
        <v/>
      </c>
      <c r="K48" s="651" t="str">
        <f>IF(基本情報入力シート!L69="","",基本情報入力シート!L69)</f>
        <v/>
      </c>
      <c r="L48" s="652" t="str">
        <f>IF(基本情報入力シート!M69="","",基本情報入力シート!M69)</f>
        <v/>
      </c>
      <c r="M48" s="652" t="str">
        <f>IF(基本情報入力シート!R69="","",基本情報入力シート!R69)</f>
        <v/>
      </c>
      <c r="N48" s="652" t="str">
        <f>IF(基本情報入力シート!W69="","",基本情報入力シート!W69)</f>
        <v/>
      </c>
      <c r="O48" s="647" t="str">
        <f>IF(基本情報入力シート!X69="","",基本情報入力シート!X69)</f>
        <v/>
      </c>
      <c r="P48" s="653" t="str">
        <f>IF(基本情報入力シート!Y69="","",基本情報入力シート!Y69)</f>
        <v/>
      </c>
      <c r="Q48" s="654" t="str">
        <f>IF(基本情報入力シート!Z69="","",基本情報入力シート!Z69)</f>
        <v/>
      </c>
      <c r="R48" s="655" t="str">
        <f>IF(基本情報入力シート!AA69="","",基本情報入力シート!AA69)</f>
        <v/>
      </c>
      <c r="S48" s="656"/>
      <c r="T48" s="657"/>
      <c r="U48" s="658" t="str">
        <f>IF(P48="","",VLOOKUP(P48,【参考】数式用!$A$5:$I$28,MATCH(T48,【参考】数式用!$C$4:$G$4,0)+2,0))</f>
        <v/>
      </c>
      <c r="V48" s="285" t="s">
        <v>265</v>
      </c>
      <c r="W48" s="659"/>
      <c r="X48" s="282" t="s">
        <v>266</v>
      </c>
      <c r="Y48" s="659"/>
      <c r="Z48" s="434" t="s">
        <v>267</v>
      </c>
      <c r="AA48" s="660"/>
      <c r="AB48" s="282" t="s">
        <v>266</v>
      </c>
      <c r="AC48" s="660"/>
      <c r="AD48" s="282" t="s">
        <v>268</v>
      </c>
      <c r="AE48" s="661" t="s">
        <v>269</v>
      </c>
      <c r="AF48" s="662" t="str">
        <f t="shared" si="3"/>
        <v/>
      </c>
      <c r="AG48" s="663" t="s">
        <v>270</v>
      </c>
      <c r="AH48" s="664" t="str">
        <f t="shared" si="1"/>
        <v/>
      </c>
    </row>
    <row r="49" spans="1:34" ht="36.75" customHeight="1">
      <c r="A49" s="647">
        <f t="shared" si="4"/>
        <v>38</v>
      </c>
      <c r="B49" s="648" t="str">
        <f>IF(基本情報入力シート!C70="","",基本情報入力シート!C70)</f>
        <v/>
      </c>
      <c r="C49" s="649" t="str">
        <f>IF(基本情報入力シート!D70="","",基本情報入力シート!D70)</f>
        <v/>
      </c>
      <c r="D49" s="650" t="str">
        <f>IF(基本情報入力シート!E70="","",基本情報入力シート!E70)</f>
        <v/>
      </c>
      <c r="E49" s="650" t="str">
        <f>IF(基本情報入力シート!F70="","",基本情報入力シート!F70)</f>
        <v/>
      </c>
      <c r="F49" s="650" t="str">
        <f>IF(基本情報入力シート!G70="","",基本情報入力シート!G70)</f>
        <v/>
      </c>
      <c r="G49" s="650" t="str">
        <f>IF(基本情報入力シート!H70="","",基本情報入力シート!H70)</f>
        <v/>
      </c>
      <c r="H49" s="650" t="str">
        <f>IF(基本情報入力シート!I70="","",基本情報入力シート!I70)</f>
        <v/>
      </c>
      <c r="I49" s="650" t="str">
        <f>IF(基本情報入力シート!J70="","",基本情報入力シート!J70)</f>
        <v/>
      </c>
      <c r="J49" s="650" t="str">
        <f>IF(基本情報入力シート!K70="","",基本情報入力シート!K70)</f>
        <v/>
      </c>
      <c r="K49" s="651" t="str">
        <f>IF(基本情報入力シート!L70="","",基本情報入力シート!L70)</f>
        <v/>
      </c>
      <c r="L49" s="652" t="str">
        <f>IF(基本情報入力シート!M70="","",基本情報入力シート!M70)</f>
        <v/>
      </c>
      <c r="M49" s="652" t="str">
        <f>IF(基本情報入力シート!R70="","",基本情報入力シート!R70)</f>
        <v/>
      </c>
      <c r="N49" s="652" t="str">
        <f>IF(基本情報入力シート!W70="","",基本情報入力シート!W70)</f>
        <v/>
      </c>
      <c r="O49" s="647" t="str">
        <f>IF(基本情報入力シート!X70="","",基本情報入力シート!X70)</f>
        <v/>
      </c>
      <c r="P49" s="653" t="str">
        <f>IF(基本情報入力シート!Y70="","",基本情報入力シート!Y70)</f>
        <v/>
      </c>
      <c r="Q49" s="654" t="str">
        <f>IF(基本情報入力シート!Z70="","",基本情報入力シート!Z70)</f>
        <v/>
      </c>
      <c r="R49" s="655" t="str">
        <f>IF(基本情報入力シート!AA70="","",基本情報入力シート!AA70)</f>
        <v/>
      </c>
      <c r="S49" s="656"/>
      <c r="T49" s="657"/>
      <c r="U49" s="658" t="str">
        <f>IF(P49="","",VLOOKUP(P49,【参考】数式用!$A$5:$I$28,MATCH(T49,【参考】数式用!$C$4:$G$4,0)+2,0))</f>
        <v/>
      </c>
      <c r="V49" s="285" t="s">
        <v>265</v>
      </c>
      <c r="W49" s="659"/>
      <c r="X49" s="282" t="s">
        <v>266</v>
      </c>
      <c r="Y49" s="659"/>
      <c r="Z49" s="434" t="s">
        <v>267</v>
      </c>
      <c r="AA49" s="660"/>
      <c r="AB49" s="282" t="s">
        <v>266</v>
      </c>
      <c r="AC49" s="660"/>
      <c r="AD49" s="282" t="s">
        <v>268</v>
      </c>
      <c r="AE49" s="661" t="s">
        <v>269</v>
      </c>
      <c r="AF49" s="662" t="str">
        <f t="shared" si="3"/>
        <v/>
      </c>
      <c r="AG49" s="663" t="s">
        <v>270</v>
      </c>
      <c r="AH49" s="664" t="str">
        <f t="shared" si="1"/>
        <v/>
      </c>
    </row>
    <row r="50" spans="1:34" ht="36.75" customHeight="1">
      <c r="A50" s="647">
        <f t="shared" si="4"/>
        <v>39</v>
      </c>
      <c r="B50" s="648" t="str">
        <f>IF(基本情報入力シート!C71="","",基本情報入力シート!C71)</f>
        <v/>
      </c>
      <c r="C50" s="649" t="str">
        <f>IF(基本情報入力シート!D71="","",基本情報入力シート!D71)</f>
        <v/>
      </c>
      <c r="D50" s="650" t="str">
        <f>IF(基本情報入力シート!E71="","",基本情報入力シート!E71)</f>
        <v/>
      </c>
      <c r="E50" s="650" t="str">
        <f>IF(基本情報入力シート!F71="","",基本情報入力シート!F71)</f>
        <v/>
      </c>
      <c r="F50" s="650" t="str">
        <f>IF(基本情報入力シート!G71="","",基本情報入力シート!G71)</f>
        <v/>
      </c>
      <c r="G50" s="650" t="str">
        <f>IF(基本情報入力シート!H71="","",基本情報入力シート!H71)</f>
        <v/>
      </c>
      <c r="H50" s="650" t="str">
        <f>IF(基本情報入力シート!I71="","",基本情報入力シート!I71)</f>
        <v/>
      </c>
      <c r="I50" s="650" t="str">
        <f>IF(基本情報入力シート!J71="","",基本情報入力シート!J71)</f>
        <v/>
      </c>
      <c r="J50" s="650" t="str">
        <f>IF(基本情報入力シート!K71="","",基本情報入力シート!K71)</f>
        <v/>
      </c>
      <c r="K50" s="651" t="str">
        <f>IF(基本情報入力シート!L71="","",基本情報入力シート!L71)</f>
        <v/>
      </c>
      <c r="L50" s="652" t="str">
        <f>IF(基本情報入力シート!M71="","",基本情報入力シート!M71)</f>
        <v/>
      </c>
      <c r="M50" s="652" t="str">
        <f>IF(基本情報入力シート!R71="","",基本情報入力シート!R71)</f>
        <v/>
      </c>
      <c r="N50" s="652" t="str">
        <f>IF(基本情報入力シート!W71="","",基本情報入力シート!W71)</f>
        <v/>
      </c>
      <c r="O50" s="647" t="str">
        <f>IF(基本情報入力シート!X71="","",基本情報入力シート!X71)</f>
        <v/>
      </c>
      <c r="P50" s="653" t="str">
        <f>IF(基本情報入力シート!Y71="","",基本情報入力シート!Y71)</f>
        <v/>
      </c>
      <c r="Q50" s="654" t="str">
        <f>IF(基本情報入力シート!Z71="","",基本情報入力シート!Z71)</f>
        <v/>
      </c>
      <c r="R50" s="655" t="str">
        <f>IF(基本情報入力シート!AA71="","",基本情報入力シート!AA71)</f>
        <v/>
      </c>
      <c r="S50" s="656"/>
      <c r="T50" s="657"/>
      <c r="U50" s="658" t="str">
        <f>IF(P50="","",VLOOKUP(P50,【参考】数式用!$A$5:$I$28,MATCH(T50,【参考】数式用!$C$4:$G$4,0)+2,0))</f>
        <v/>
      </c>
      <c r="V50" s="285" t="s">
        <v>265</v>
      </c>
      <c r="W50" s="659"/>
      <c r="X50" s="282" t="s">
        <v>266</v>
      </c>
      <c r="Y50" s="659"/>
      <c r="Z50" s="434" t="s">
        <v>267</v>
      </c>
      <c r="AA50" s="660"/>
      <c r="AB50" s="282" t="s">
        <v>266</v>
      </c>
      <c r="AC50" s="660"/>
      <c r="AD50" s="282" t="s">
        <v>268</v>
      </c>
      <c r="AE50" s="661" t="s">
        <v>269</v>
      </c>
      <c r="AF50" s="662" t="str">
        <f t="shared" si="3"/>
        <v/>
      </c>
      <c r="AG50" s="663" t="s">
        <v>270</v>
      </c>
      <c r="AH50" s="664" t="str">
        <f t="shared" si="1"/>
        <v/>
      </c>
    </row>
    <row r="51" spans="1:34" ht="36.75" customHeight="1">
      <c r="A51" s="647">
        <f t="shared" si="4"/>
        <v>40</v>
      </c>
      <c r="B51" s="648" t="str">
        <f>IF(基本情報入力シート!C72="","",基本情報入力シート!C72)</f>
        <v/>
      </c>
      <c r="C51" s="649" t="str">
        <f>IF(基本情報入力シート!D72="","",基本情報入力シート!D72)</f>
        <v/>
      </c>
      <c r="D51" s="650" t="str">
        <f>IF(基本情報入力シート!E72="","",基本情報入力シート!E72)</f>
        <v/>
      </c>
      <c r="E51" s="650" t="str">
        <f>IF(基本情報入力シート!F72="","",基本情報入力シート!F72)</f>
        <v/>
      </c>
      <c r="F51" s="650" t="str">
        <f>IF(基本情報入力シート!G72="","",基本情報入力シート!G72)</f>
        <v/>
      </c>
      <c r="G51" s="650" t="str">
        <f>IF(基本情報入力シート!H72="","",基本情報入力シート!H72)</f>
        <v/>
      </c>
      <c r="H51" s="650" t="str">
        <f>IF(基本情報入力シート!I72="","",基本情報入力シート!I72)</f>
        <v/>
      </c>
      <c r="I51" s="650" t="str">
        <f>IF(基本情報入力シート!J72="","",基本情報入力シート!J72)</f>
        <v/>
      </c>
      <c r="J51" s="650" t="str">
        <f>IF(基本情報入力シート!K72="","",基本情報入力シート!K72)</f>
        <v/>
      </c>
      <c r="K51" s="651" t="str">
        <f>IF(基本情報入力シート!L72="","",基本情報入力シート!L72)</f>
        <v/>
      </c>
      <c r="L51" s="652" t="str">
        <f>IF(基本情報入力シート!M72="","",基本情報入力シート!M72)</f>
        <v/>
      </c>
      <c r="M51" s="652" t="str">
        <f>IF(基本情報入力シート!R72="","",基本情報入力シート!R72)</f>
        <v/>
      </c>
      <c r="N51" s="652" t="str">
        <f>IF(基本情報入力シート!W72="","",基本情報入力シート!W72)</f>
        <v/>
      </c>
      <c r="O51" s="647" t="str">
        <f>IF(基本情報入力シート!X72="","",基本情報入力シート!X72)</f>
        <v/>
      </c>
      <c r="P51" s="653" t="str">
        <f>IF(基本情報入力シート!Y72="","",基本情報入力シート!Y72)</f>
        <v/>
      </c>
      <c r="Q51" s="654" t="str">
        <f>IF(基本情報入力シート!Z72="","",基本情報入力シート!Z72)</f>
        <v/>
      </c>
      <c r="R51" s="655" t="str">
        <f>IF(基本情報入力シート!AA72="","",基本情報入力シート!AA72)</f>
        <v/>
      </c>
      <c r="S51" s="656"/>
      <c r="T51" s="657"/>
      <c r="U51" s="658" t="str">
        <f>IF(P51="","",VLOOKUP(P51,【参考】数式用!$A$5:$I$28,MATCH(T51,【参考】数式用!$C$4:$G$4,0)+2,0))</f>
        <v/>
      </c>
      <c r="V51" s="285" t="s">
        <v>265</v>
      </c>
      <c r="W51" s="659"/>
      <c r="X51" s="282" t="s">
        <v>266</v>
      </c>
      <c r="Y51" s="659"/>
      <c r="Z51" s="434" t="s">
        <v>267</v>
      </c>
      <c r="AA51" s="660"/>
      <c r="AB51" s="282" t="s">
        <v>266</v>
      </c>
      <c r="AC51" s="660"/>
      <c r="AD51" s="282" t="s">
        <v>268</v>
      </c>
      <c r="AE51" s="661" t="s">
        <v>269</v>
      </c>
      <c r="AF51" s="662" t="str">
        <f t="shared" si="3"/>
        <v/>
      </c>
      <c r="AG51" s="665" t="s">
        <v>270</v>
      </c>
      <c r="AH51" s="664" t="str">
        <f t="shared" si="1"/>
        <v/>
      </c>
    </row>
    <row r="52" spans="1:34" ht="36.75" customHeight="1">
      <c r="A52" s="647">
        <f t="shared" si="4"/>
        <v>41</v>
      </c>
      <c r="B52" s="648" t="str">
        <f>IF(基本情報入力シート!C73="","",基本情報入力シート!C73)</f>
        <v/>
      </c>
      <c r="C52" s="649" t="str">
        <f>IF(基本情報入力シート!D73="","",基本情報入力シート!D73)</f>
        <v/>
      </c>
      <c r="D52" s="650" t="str">
        <f>IF(基本情報入力シート!E73="","",基本情報入力シート!E73)</f>
        <v/>
      </c>
      <c r="E52" s="650" t="str">
        <f>IF(基本情報入力シート!F73="","",基本情報入力シート!F73)</f>
        <v/>
      </c>
      <c r="F52" s="650" t="str">
        <f>IF(基本情報入力シート!G73="","",基本情報入力シート!G73)</f>
        <v/>
      </c>
      <c r="G52" s="650" t="str">
        <f>IF(基本情報入力シート!H73="","",基本情報入力シート!H73)</f>
        <v/>
      </c>
      <c r="H52" s="650" t="str">
        <f>IF(基本情報入力シート!I73="","",基本情報入力シート!I73)</f>
        <v/>
      </c>
      <c r="I52" s="650" t="str">
        <f>IF(基本情報入力シート!J73="","",基本情報入力シート!J73)</f>
        <v/>
      </c>
      <c r="J52" s="650" t="str">
        <f>IF(基本情報入力シート!K73="","",基本情報入力シート!K73)</f>
        <v/>
      </c>
      <c r="K52" s="651" t="str">
        <f>IF(基本情報入力シート!L73="","",基本情報入力シート!L73)</f>
        <v/>
      </c>
      <c r="L52" s="652" t="str">
        <f>IF(基本情報入力シート!M73="","",基本情報入力シート!M73)</f>
        <v/>
      </c>
      <c r="M52" s="652" t="str">
        <f>IF(基本情報入力シート!R73="","",基本情報入力シート!R73)</f>
        <v/>
      </c>
      <c r="N52" s="652" t="str">
        <f>IF(基本情報入力シート!W73="","",基本情報入力シート!W73)</f>
        <v/>
      </c>
      <c r="O52" s="647" t="str">
        <f>IF(基本情報入力シート!X73="","",基本情報入力シート!X73)</f>
        <v/>
      </c>
      <c r="P52" s="653" t="str">
        <f>IF(基本情報入力シート!Y73="","",基本情報入力シート!Y73)</f>
        <v/>
      </c>
      <c r="Q52" s="654" t="str">
        <f>IF(基本情報入力シート!Z73="","",基本情報入力シート!Z73)</f>
        <v/>
      </c>
      <c r="R52" s="655" t="str">
        <f>IF(基本情報入力シート!AA73="","",基本情報入力シート!AA73)</f>
        <v/>
      </c>
      <c r="S52" s="656"/>
      <c r="T52" s="657"/>
      <c r="U52" s="658" t="str">
        <f>IF(P52="","",VLOOKUP(P52,【参考】数式用!$A$5:$I$28,MATCH(T52,【参考】数式用!$C$4:$G$4,0)+2,0))</f>
        <v/>
      </c>
      <c r="V52" s="285" t="s">
        <v>265</v>
      </c>
      <c r="W52" s="659"/>
      <c r="X52" s="282" t="s">
        <v>266</v>
      </c>
      <c r="Y52" s="659"/>
      <c r="Z52" s="434" t="s">
        <v>267</v>
      </c>
      <c r="AA52" s="660"/>
      <c r="AB52" s="282" t="s">
        <v>266</v>
      </c>
      <c r="AC52" s="660"/>
      <c r="AD52" s="282" t="s">
        <v>268</v>
      </c>
      <c r="AE52" s="661" t="s">
        <v>269</v>
      </c>
      <c r="AF52" s="662" t="str">
        <f t="shared" si="3"/>
        <v/>
      </c>
      <c r="AG52" s="665" t="s">
        <v>270</v>
      </c>
      <c r="AH52" s="664" t="str">
        <f t="shared" si="1"/>
        <v/>
      </c>
    </row>
    <row r="53" spans="1:34" ht="36.75" customHeight="1">
      <c r="A53" s="647">
        <f t="shared" si="4"/>
        <v>42</v>
      </c>
      <c r="B53" s="648" t="str">
        <f>IF(基本情報入力シート!C74="","",基本情報入力シート!C74)</f>
        <v/>
      </c>
      <c r="C53" s="649" t="str">
        <f>IF(基本情報入力シート!D74="","",基本情報入力シート!D74)</f>
        <v/>
      </c>
      <c r="D53" s="650" t="str">
        <f>IF(基本情報入力シート!E74="","",基本情報入力シート!E74)</f>
        <v/>
      </c>
      <c r="E53" s="650" t="str">
        <f>IF(基本情報入力シート!F74="","",基本情報入力シート!F74)</f>
        <v/>
      </c>
      <c r="F53" s="650" t="str">
        <f>IF(基本情報入力シート!G74="","",基本情報入力シート!G74)</f>
        <v/>
      </c>
      <c r="G53" s="650" t="str">
        <f>IF(基本情報入力シート!H74="","",基本情報入力シート!H74)</f>
        <v/>
      </c>
      <c r="H53" s="650" t="str">
        <f>IF(基本情報入力シート!I74="","",基本情報入力シート!I74)</f>
        <v/>
      </c>
      <c r="I53" s="650" t="str">
        <f>IF(基本情報入力シート!J74="","",基本情報入力シート!J74)</f>
        <v/>
      </c>
      <c r="J53" s="650" t="str">
        <f>IF(基本情報入力シート!K74="","",基本情報入力シート!K74)</f>
        <v/>
      </c>
      <c r="K53" s="651" t="str">
        <f>IF(基本情報入力シート!L74="","",基本情報入力シート!L74)</f>
        <v/>
      </c>
      <c r="L53" s="652" t="str">
        <f>IF(基本情報入力シート!M74="","",基本情報入力シート!M74)</f>
        <v/>
      </c>
      <c r="M53" s="652" t="str">
        <f>IF(基本情報入力シート!R74="","",基本情報入力シート!R74)</f>
        <v/>
      </c>
      <c r="N53" s="652" t="str">
        <f>IF(基本情報入力シート!W74="","",基本情報入力シート!W74)</f>
        <v/>
      </c>
      <c r="O53" s="647" t="str">
        <f>IF(基本情報入力シート!X74="","",基本情報入力シート!X74)</f>
        <v/>
      </c>
      <c r="P53" s="653" t="str">
        <f>IF(基本情報入力シート!Y74="","",基本情報入力シート!Y74)</f>
        <v/>
      </c>
      <c r="Q53" s="654" t="str">
        <f>IF(基本情報入力シート!Z74="","",基本情報入力シート!Z74)</f>
        <v/>
      </c>
      <c r="R53" s="655" t="str">
        <f>IF(基本情報入力シート!AA74="","",基本情報入力シート!AA74)</f>
        <v/>
      </c>
      <c r="S53" s="656"/>
      <c r="T53" s="657"/>
      <c r="U53" s="658" t="str">
        <f>IF(P53="","",VLOOKUP(P53,【参考】数式用!$A$5:$I$28,MATCH(T53,【参考】数式用!$C$4:$G$4,0)+2,0))</f>
        <v/>
      </c>
      <c r="V53" s="285" t="s">
        <v>265</v>
      </c>
      <c r="W53" s="659"/>
      <c r="X53" s="282" t="s">
        <v>266</v>
      </c>
      <c r="Y53" s="659"/>
      <c r="Z53" s="434" t="s">
        <v>267</v>
      </c>
      <c r="AA53" s="660"/>
      <c r="AB53" s="282" t="s">
        <v>266</v>
      </c>
      <c r="AC53" s="660"/>
      <c r="AD53" s="282" t="s">
        <v>268</v>
      </c>
      <c r="AE53" s="661" t="s">
        <v>269</v>
      </c>
      <c r="AF53" s="662" t="str">
        <f t="shared" si="3"/>
        <v/>
      </c>
      <c r="AG53" s="665" t="s">
        <v>270</v>
      </c>
      <c r="AH53" s="664" t="str">
        <f t="shared" si="1"/>
        <v/>
      </c>
    </row>
    <row r="54" spans="1:34" ht="36.75" customHeight="1">
      <c r="A54" s="647">
        <f t="shared" si="4"/>
        <v>43</v>
      </c>
      <c r="B54" s="648" t="str">
        <f>IF(基本情報入力シート!C75="","",基本情報入力シート!C75)</f>
        <v/>
      </c>
      <c r="C54" s="649" t="str">
        <f>IF(基本情報入力シート!D75="","",基本情報入力シート!D75)</f>
        <v/>
      </c>
      <c r="D54" s="650" t="str">
        <f>IF(基本情報入力シート!E75="","",基本情報入力シート!E75)</f>
        <v/>
      </c>
      <c r="E54" s="650" t="str">
        <f>IF(基本情報入力シート!F75="","",基本情報入力シート!F75)</f>
        <v/>
      </c>
      <c r="F54" s="650" t="str">
        <f>IF(基本情報入力シート!G75="","",基本情報入力シート!G75)</f>
        <v/>
      </c>
      <c r="G54" s="650" t="str">
        <f>IF(基本情報入力シート!H75="","",基本情報入力シート!H75)</f>
        <v/>
      </c>
      <c r="H54" s="650" t="str">
        <f>IF(基本情報入力シート!I75="","",基本情報入力シート!I75)</f>
        <v/>
      </c>
      <c r="I54" s="650" t="str">
        <f>IF(基本情報入力シート!J75="","",基本情報入力シート!J75)</f>
        <v/>
      </c>
      <c r="J54" s="650" t="str">
        <f>IF(基本情報入力シート!K75="","",基本情報入力シート!K75)</f>
        <v/>
      </c>
      <c r="K54" s="651" t="str">
        <f>IF(基本情報入力シート!L75="","",基本情報入力シート!L75)</f>
        <v/>
      </c>
      <c r="L54" s="652" t="str">
        <f>IF(基本情報入力シート!M75="","",基本情報入力シート!M75)</f>
        <v/>
      </c>
      <c r="M54" s="652" t="str">
        <f>IF(基本情報入力シート!R75="","",基本情報入力シート!R75)</f>
        <v/>
      </c>
      <c r="N54" s="652" t="str">
        <f>IF(基本情報入力シート!W75="","",基本情報入力シート!W75)</f>
        <v/>
      </c>
      <c r="O54" s="647" t="str">
        <f>IF(基本情報入力シート!X75="","",基本情報入力シート!X75)</f>
        <v/>
      </c>
      <c r="P54" s="653" t="str">
        <f>IF(基本情報入力シート!Y75="","",基本情報入力シート!Y75)</f>
        <v/>
      </c>
      <c r="Q54" s="654" t="str">
        <f>IF(基本情報入力シート!Z75="","",基本情報入力シート!Z75)</f>
        <v/>
      </c>
      <c r="R54" s="655" t="str">
        <f>IF(基本情報入力シート!AA75="","",基本情報入力シート!AA75)</f>
        <v/>
      </c>
      <c r="S54" s="656"/>
      <c r="T54" s="657"/>
      <c r="U54" s="658" t="str">
        <f>IF(P54="","",VLOOKUP(P54,【参考】数式用!$A$5:$I$28,MATCH(T54,【参考】数式用!$C$4:$G$4,0)+2,0))</f>
        <v/>
      </c>
      <c r="V54" s="285" t="s">
        <v>265</v>
      </c>
      <c r="W54" s="659"/>
      <c r="X54" s="282" t="s">
        <v>266</v>
      </c>
      <c r="Y54" s="659"/>
      <c r="Z54" s="434" t="s">
        <v>267</v>
      </c>
      <c r="AA54" s="660"/>
      <c r="AB54" s="282" t="s">
        <v>266</v>
      </c>
      <c r="AC54" s="660"/>
      <c r="AD54" s="282" t="s">
        <v>268</v>
      </c>
      <c r="AE54" s="661" t="s">
        <v>269</v>
      </c>
      <c r="AF54" s="662" t="str">
        <f t="shared" si="3"/>
        <v/>
      </c>
      <c r="AG54" s="665" t="s">
        <v>270</v>
      </c>
      <c r="AH54" s="664" t="str">
        <f t="shared" si="1"/>
        <v/>
      </c>
    </row>
    <row r="55" spans="1:34" ht="36.75" customHeight="1">
      <c r="A55" s="647">
        <f t="shared" si="4"/>
        <v>44</v>
      </c>
      <c r="B55" s="648" t="str">
        <f>IF(基本情報入力シート!C76="","",基本情報入力シート!C76)</f>
        <v/>
      </c>
      <c r="C55" s="649" t="str">
        <f>IF(基本情報入力シート!D76="","",基本情報入力シート!D76)</f>
        <v/>
      </c>
      <c r="D55" s="650" t="str">
        <f>IF(基本情報入力シート!E76="","",基本情報入力シート!E76)</f>
        <v/>
      </c>
      <c r="E55" s="650" t="str">
        <f>IF(基本情報入力シート!F76="","",基本情報入力シート!F76)</f>
        <v/>
      </c>
      <c r="F55" s="650" t="str">
        <f>IF(基本情報入力シート!G76="","",基本情報入力シート!G76)</f>
        <v/>
      </c>
      <c r="G55" s="650" t="str">
        <f>IF(基本情報入力シート!H76="","",基本情報入力シート!H76)</f>
        <v/>
      </c>
      <c r="H55" s="650" t="str">
        <f>IF(基本情報入力シート!I76="","",基本情報入力シート!I76)</f>
        <v/>
      </c>
      <c r="I55" s="650" t="str">
        <f>IF(基本情報入力シート!J76="","",基本情報入力シート!J76)</f>
        <v/>
      </c>
      <c r="J55" s="650" t="str">
        <f>IF(基本情報入力シート!K76="","",基本情報入力シート!K76)</f>
        <v/>
      </c>
      <c r="K55" s="651" t="str">
        <f>IF(基本情報入力シート!L76="","",基本情報入力シート!L76)</f>
        <v/>
      </c>
      <c r="L55" s="652" t="str">
        <f>IF(基本情報入力シート!M76="","",基本情報入力シート!M76)</f>
        <v/>
      </c>
      <c r="M55" s="652" t="str">
        <f>IF(基本情報入力シート!R76="","",基本情報入力シート!R76)</f>
        <v/>
      </c>
      <c r="N55" s="652" t="str">
        <f>IF(基本情報入力シート!W76="","",基本情報入力シート!W76)</f>
        <v/>
      </c>
      <c r="O55" s="647" t="str">
        <f>IF(基本情報入力シート!X76="","",基本情報入力シート!X76)</f>
        <v/>
      </c>
      <c r="P55" s="653" t="str">
        <f>IF(基本情報入力シート!Y76="","",基本情報入力シート!Y76)</f>
        <v/>
      </c>
      <c r="Q55" s="654" t="str">
        <f>IF(基本情報入力シート!Z76="","",基本情報入力シート!Z76)</f>
        <v/>
      </c>
      <c r="R55" s="655" t="str">
        <f>IF(基本情報入力シート!AA76="","",基本情報入力シート!AA76)</f>
        <v/>
      </c>
      <c r="S55" s="656"/>
      <c r="T55" s="657"/>
      <c r="U55" s="658" t="str">
        <f>IF(P55="","",VLOOKUP(P55,【参考】数式用!$A$5:$I$28,MATCH(T55,【参考】数式用!$C$4:$G$4,0)+2,0))</f>
        <v/>
      </c>
      <c r="V55" s="285" t="s">
        <v>265</v>
      </c>
      <c r="W55" s="659"/>
      <c r="X55" s="282" t="s">
        <v>266</v>
      </c>
      <c r="Y55" s="659"/>
      <c r="Z55" s="434" t="s">
        <v>267</v>
      </c>
      <c r="AA55" s="660"/>
      <c r="AB55" s="282" t="s">
        <v>266</v>
      </c>
      <c r="AC55" s="660"/>
      <c r="AD55" s="282" t="s">
        <v>268</v>
      </c>
      <c r="AE55" s="661" t="s">
        <v>269</v>
      </c>
      <c r="AF55" s="662" t="str">
        <f t="shared" si="3"/>
        <v/>
      </c>
      <c r="AG55" s="665" t="s">
        <v>270</v>
      </c>
      <c r="AH55" s="664" t="str">
        <f t="shared" si="1"/>
        <v/>
      </c>
    </row>
    <row r="56" spans="1:34" ht="36.75" customHeight="1">
      <c r="A56" s="647">
        <f t="shared" si="4"/>
        <v>45</v>
      </c>
      <c r="B56" s="648" t="str">
        <f>IF(基本情報入力シート!C77="","",基本情報入力シート!C77)</f>
        <v/>
      </c>
      <c r="C56" s="649" t="str">
        <f>IF(基本情報入力シート!D77="","",基本情報入力シート!D77)</f>
        <v/>
      </c>
      <c r="D56" s="650" t="str">
        <f>IF(基本情報入力シート!E77="","",基本情報入力シート!E77)</f>
        <v/>
      </c>
      <c r="E56" s="650" t="str">
        <f>IF(基本情報入力シート!F77="","",基本情報入力シート!F77)</f>
        <v/>
      </c>
      <c r="F56" s="650" t="str">
        <f>IF(基本情報入力シート!G77="","",基本情報入力シート!G77)</f>
        <v/>
      </c>
      <c r="G56" s="650" t="str">
        <f>IF(基本情報入力シート!H77="","",基本情報入力シート!H77)</f>
        <v/>
      </c>
      <c r="H56" s="650" t="str">
        <f>IF(基本情報入力シート!I77="","",基本情報入力シート!I77)</f>
        <v/>
      </c>
      <c r="I56" s="650" t="str">
        <f>IF(基本情報入力シート!J77="","",基本情報入力シート!J77)</f>
        <v/>
      </c>
      <c r="J56" s="650" t="str">
        <f>IF(基本情報入力シート!K77="","",基本情報入力シート!K77)</f>
        <v/>
      </c>
      <c r="K56" s="651" t="str">
        <f>IF(基本情報入力シート!L77="","",基本情報入力シート!L77)</f>
        <v/>
      </c>
      <c r="L56" s="652" t="str">
        <f>IF(基本情報入力シート!M77="","",基本情報入力シート!M77)</f>
        <v/>
      </c>
      <c r="M56" s="652" t="str">
        <f>IF(基本情報入力シート!R77="","",基本情報入力シート!R77)</f>
        <v/>
      </c>
      <c r="N56" s="652" t="str">
        <f>IF(基本情報入力シート!W77="","",基本情報入力シート!W77)</f>
        <v/>
      </c>
      <c r="O56" s="647" t="str">
        <f>IF(基本情報入力シート!X77="","",基本情報入力シート!X77)</f>
        <v/>
      </c>
      <c r="P56" s="653" t="str">
        <f>IF(基本情報入力シート!Y77="","",基本情報入力シート!Y77)</f>
        <v/>
      </c>
      <c r="Q56" s="654" t="str">
        <f>IF(基本情報入力シート!Z77="","",基本情報入力シート!Z77)</f>
        <v/>
      </c>
      <c r="R56" s="655" t="str">
        <f>IF(基本情報入力シート!AA77="","",基本情報入力シート!AA77)</f>
        <v/>
      </c>
      <c r="S56" s="656"/>
      <c r="T56" s="657"/>
      <c r="U56" s="658" t="str">
        <f>IF(P56="","",VLOOKUP(P56,【参考】数式用!$A$5:$I$28,MATCH(T56,【参考】数式用!$C$4:$G$4,0)+2,0))</f>
        <v/>
      </c>
      <c r="V56" s="285" t="s">
        <v>265</v>
      </c>
      <c r="W56" s="659"/>
      <c r="X56" s="282" t="s">
        <v>266</v>
      </c>
      <c r="Y56" s="659"/>
      <c r="Z56" s="434" t="s">
        <v>267</v>
      </c>
      <c r="AA56" s="660"/>
      <c r="AB56" s="282" t="s">
        <v>266</v>
      </c>
      <c r="AC56" s="660"/>
      <c r="AD56" s="282" t="s">
        <v>268</v>
      </c>
      <c r="AE56" s="661" t="s">
        <v>269</v>
      </c>
      <c r="AF56" s="662" t="str">
        <f t="shared" si="3"/>
        <v/>
      </c>
      <c r="AG56" s="665" t="s">
        <v>270</v>
      </c>
      <c r="AH56" s="664" t="str">
        <f t="shared" si="1"/>
        <v/>
      </c>
    </row>
    <row r="57" spans="1:34" ht="36.75" customHeight="1">
      <c r="A57" s="647">
        <f t="shared" si="4"/>
        <v>46</v>
      </c>
      <c r="B57" s="648" t="str">
        <f>IF(基本情報入力シート!C78="","",基本情報入力シート!C78)</f>
        <v/>
      </c>
      <c r="C57" s="649" t="str">
        <f>IF(基本情報入力シート!D78="","",基本情報入力シート!D78)</f>
        <v/>
      </c>
      <c r="D57" s="650" t="str">
        <f>IF(基本情報入力シート!E78="","",基本情報入力シート!E78)</f>
        <v/>
      </c>
      <c r="E57" s="650" t="str">
        <f>IF(基本情報入力シート!F78="","",基本情報入力シート!F78)</f>
        <v/>
      </c>
      <c r="F57" s="650" t="str">
        <f>IF(基本情報入力シート!G78="","",基本情報入力シート!G78)</f>
        <v/>
      </c>
      <c r="G57" s="650" t="str">
        <f>IF(基本情報入力シート!H78="","",基本情報入力シート!H78)</f>
        <v/>
      </c>
      <c r="H57" s="650" t="str">
        <f>IF(基本情報入力シート!I78="","",基本情報入力シート!I78)</f>
        <v/>
      </c>
      <c r="I57" s="650" t="str">
        <f>IF(基本情報入力シート!J78="","",基本情報入力シート!J78)</f>
        <v/>
      </c>
      <c r="J57" s="650" t="str">
        <f>IF(基本情報入力シート!K78="","",基本情報入力シート!K78)</f>
        <v/>
      </c>
      <c r="K57" s="651" t="str">
        <f>IF(基本情報入力シート!L78="","",基本情報入力シート!L78)</f>
        <v/>
      </c>
      <c r="L57" s="652" t="str">
        <f>IF(基本情報入力シート!M78="","",基本情報入力シート!M78)</f>
        <v/>
      </c>
      <c r="M57" s="652" t="str">
        <f>IF(基本情報入力シート!R78="","",基本情報入力シート!R78)</f>
        <v/>
      </c>
      <c r="N57" s="652" t="str">
        <f>IF(基本情報入力シート!W78="","",基本情報入力シート!W78)</f>
        <v/>
      </c>
      <c r="O57" s="647" t="str">
        <f>IF(基本情報入力シート!X78="","",基本情報入力シート!X78)</f>
        <v/>
      </c>
      <c r="P57" s="653" t="str">
        <f>IF(基本情報入力シート!Y78="","",基本情報入力シート!Y78)</f>
        <v/>
      </c>
      <c r="Q57" s="654" t="str">
        <f>IF(基本情報入力シート!Z78="","",基本情報入力シート!Z78)</f>
        <v/>
      </c>
      <c r="R57" s="655" t="str">
        <f>IF(基本情報入力シート!AA78="","",基本情報入力シート!AA78)</f>
        <v/>
      </c>
      <c r="S57" s="656"/>
      <c r="T57" s="657"/>
      <c r="U57" s="658" t="str">
        <f>IF(P57="","",VLOOKUP(P57,【参考】数式用!$A$5:$I$28,MATCH(T57,【参考】数式用!$C$4:$G$4,0)+2,0))</f>
        <v/>
      </c>
      <c r="V57" s="285" t="s">
        <v>265</v>
      </c>
      <c r="W57" s="659"/>
      <c r="X57" s="282" t="s">
        <v>266</v>
      </c>
      <c r="Y57" s="659"/>
      <c r="Z57" s="434" t="s">
        <v>267</v>
      </c>
      <c r="AA57" s="660"/>
      <c r="AB57" s="282" t="s">
        <v>266</v>
      </c>
      <c r="AC57" s="660"/>
      <c r="AD57" s="282" t="s">
        <v>268</v>
      </c>
      <c r="AE57" s="661" t="s">
        <v>269</v>
      </c>
      <c r="AF57" s="662" t="str">
        <f t="shared" si="3"/>
        <v/>
      </c>
      <c r="AG57" s="665" t="s">
        <v>270</v>
      </c>
      <c r="AH57" s="664" t="str">
        <f t="shared" si="1"/>
        <v/>
      </c>
    </row>
    <row r="58" spans="1:34" ht="36.75" customHeight="1">
      <c r="A58" s="647">
        <f t="shared" si="4"/>
        <v>47</v>
      </c>
      <c r="B58" s="648" t="str">
        <f>IF(基本情報入力シート!C79="","",基本情報入力シート!C79)</f>
        <v/>
      </c>
      <c r="C58" s="649" t="str">
        <f>IF(基本情報入力シート!D79="","",基本情報入力シート!D79)</f>
        <v/>
      </c>
      <c r="D58" s="650" t="str">
        <f>IF(基本情報入力シート!E79="","",基本情報入力シート!E79)</f>
        <v/>
      </c>
      <c r="E58" s="650" t="str">
        <f>IF(基本情報入力シート!F79="","",基本情報入力シート!F79)</f>
        <v/>
      </c>
      <c r="F58" s="650" t="str">
        <f>IF(基本情報入力シート!G79="","",基本情報入力シート!G79)</f>
        <v/>
      </c>
      <c r="G58" s="650" t="str">
        <f>IF(基本情報入力シート!H79="","",基本情報入力シート!H79)</f>
        <v/>
      </c>
      <c r="H58" s="650" t="str">
        <f>IF(基本情報入力シート!I79="","",基本情報入力シート!I79)</f>
        <v/>
      </c>
      <c r="I58" s="650" t="str">
        <f>IF(基本情報入力シート!J79="","",基本情報入力シート!J79)</f>
        <v/>
      </c>
      <c r="J58" s="650" t="str">
        <f>IF(基本情報入力シート!K79="","",基本情報入力シート!K79)</f>
        <v/>
      </c>
      <c r="K58" s="651" t="str">
        <f>IF(基本情報入力シート!L79="","",基本情報入力シート!L79)</f>
        <v/>
      </c>
      <c r="L58" s="652" t="str">
        <f>IF(基本情報入力シート!M79="","",基本情報入力シート!M79)</f>
        <v/>
      </c>
      <c r="M58" s="652" t="str">
        <f>IF(基本情報入力シート!R79="","",基本情報入力シート!R79)</f>
        <v/>
      </c>
      <c r="N58" s="652" t="str">
        <f>IF(基本情報入力シート!W79="","",基本情報入力シート!W79)</f>
        <v/>
      </c>
      <c r="O58" s="647" t="str">
        <f>IF(基本情報入力シート!X79="","",基本情報入力シート!X79)</f>
        <v/>
      </c>
      <c r="P58" s="653" t="str">
        <f>IF(基本情報入力シート!Y79="","",基本情報入力シート!Y79)</f>
        <v/>
      </c>
      <c r="Q58" s="654" t="str">
        <f>IF(基本情報入力シート!Z79="","",基本情報入力シート!Z79)</f>
        <v/>
      </c>
      <c r="R58" s="655" t="str">
        <f>IF(基本情報入力シート!AA79="","",基本情報入力シート!AA79)</f>
        <v/>
      </c>
      <c r="S58" s="656"/>
      <c r="T58" s="657"/>
      <c r="U58" s="658" t="str">
        <f>IF(P58="","",VLOOKUP(P58,【参考】数式用!$A$5:$I$28,MATCH(T58,【参考】数式用!$C$4:$G$4,0)+2,0))</f>
        <v/>
      </c>
      <c r="V58" s="285" t="s">
        <v>265</v>
      </c>
      <c r="W58" s="659"/>
      <c r="X58" s="282" t="s">
        <v>266</v>
      </c>
      <c r="Y58" s="659"/>
      <c r="Z58" s="434" t="s">
        <v>267</v>
      </c>
      <c r="AA58" s="660"/>
      <c r="AB58" s="282" t="s">
        <v>266</v>
      </c>
      <c r="AC58" s="660"/>
      <c r="AD58" s="282" t="s">
        <v>268</v>
      </c>
      <c r="AE58" s="661" t="s">
        <v>269</v>
      </c>
      <c r="AF58" s="662" t="str">
        <f t="shared" si="3"/>
        <v/>
      </c>
      <c r="AG58" s="665" t="s">
        <v>270</v>
      </c>
      <c r="AH58" s="664" t="str">
        <f t="shared" si="1"/>
        <v/>
      </c>
    </row>
    <row r="59" spans="1:34" ht="36.75" customHeight="1">
      <c r="A59" s="647">
        <f t="shared" si="4"/>
        <v>48</v>
      </c>
      <c r="B59" s="648" t="str">
        <f>IF(基本情報入力シート!C80="","",基本情報入力シート!C80)</f>
        <v/>
      </c>
      <c r="C59" s="649" t="str">
        <f>IF(基本情報入力シート!D80="","",基本情報入力シート!D80)</f>
        <v/>
      </c>
      <c r="D59" s="650" t="str">
        <f>IF(基本情報入力シート!E80="","",基本情報入力シート!E80)</f>
        <v/>
      </c>
      <c r="E59" s="650" t="str">
        <f>IF(基本情報入力シート!F80="","",基本情報入力シート!F80)</f>
        <v/>
      </c>
      <c r="F59" s="650" t="str">
        <f>IF(基本情報入力シート!G80="","",基本情報入力シート!G80)</f>
        <v/>
      </c>
      <c r="G59" s="650" t="str">
        <f>IF(基本情報入力シート!H80="","",基本情報入力シート!H80)</f>
        <v/>
      </c>
      <c r="H59" s="650" t="str">
        <f>IF(基本情報入力シート!I80="","",基本情報入力シート!I80)</f>
        <v/>
      </c>
      <c r="I59" s="650" t="str">
        <f>IF(基本情報入力シート!J80="","",基本情報入力シート!J80)</f>
        <v/>
      </c>
      <c r="J59" s="650" t="str">
        <f>IF(基本情報入力シート!K80="","",基本情報入力シート!K80)</f>
        <v/>
      </c>
      <c r="K59" s="651" t="str">
        <f>IF(基本情報入力シート!L80="","",基本情報入力シート!L80)</f>
        <v/>
      </c>
      <c r="L59" s="652" t="str">
        <f>IF(基本情報入力シート!M80="","",基本情報入力シート!M80)</f>
        <v/>
      </c>
      <c r="M59" s="652" t="str">
        <f>IF(基本情報入力シート!R80="","",基本情報入力シート!R80)</f>
        <v/>
      </c>
      <c r="N59" s="652" t="str">
        <f>IF(基本情報入力シート!W80="","",基本情報入力シート!W80)</f>
        <v/>
      </c>
      <c r="O59" s="647" t="str">
        <f>IF(基本情報入力シート!X80="","",基本情報入力シート!X80)</f>
        <v/>
      </c>
      <c r="P59" s="653" t="str">
        <f>IF(基本情報入力シート!Y80="","",基本情報入力シート!Y80)</f>
        <v/>
      </c>
      <c r="Q59" s="654" t="str">
        <f>IF(基本情報入力シート!Z80="","",基本情報入力シート!Z80)</f>
        <v/>
      </c>
      <c r="R59" s="655" t="str">
        <f>IF(基本情報入力シート!AA80="","",基本情報入力シート!AA80)</f>
        <v/>
      </c>
      <c r="S59" s="656"/>
      <c r="T59" s="657"/>
      <c r="U59" s="658" t="str">
        <f>IF(P59="","",VLOOKUP(P59,【参考】数式用!$A$5:$I$28,MATCH(T59,【参考】数式用!$C$4:$G$4,0)+2,0))</f>
        <v/>
      </c>
      <c r="V59" s="285" t="s">
        <v>265</v>
      </c>
      <c r="W59" s="659"/>
      <c r="X59" s="282" t="s">
        <v>266</v>
      </c>
      <c r="Y59" s="659"/>
      <c r="Z59" s="434" t="s">
        <v>267</v>
      </c>
      <c r="AA59" s="660"/>
      <c r="AB59" s="282" t="s">
        <v>266</v>
      </c>
      <c r="AC59" s="660"/>
      <c r="AD59" s="282" t="s">
        <v>268</v>
      </c>
      <c r="AE59" s="661" t="s">
        <v>269</v>
      </c>
      <c r="AF59" s="662" t="str">
        <f t="shared" si="3"/>
        <v/>
      </c>
      <c r="AG59" s="665" t="s">
        <v>270</v>
      </c>
      <c r="AH59" s="664" t="str">
        <f t="shared" si="1"/>
        <v/>
      </c>
    </row>
    <row r="60" spans="1:34" ht="36.75" customHeight="1">
      <c r="A60" s="647">
        <f t="shared" si="4"/>
        <v>49</v>
      </c>
      <c r="B60" s="648" t="str">
        <f>IF(基本情報入力シート!C81="","",基本情報入力シート!C81)</f>
        <v/>
      </c>
      <c r="C60" s="649" t="str">
        <f>IF(基本情報入力シート!D81="","",基本情報入力シート!D81)</f>
        <v/>
      </c>
      <c r="D60" s="650" t="str">
        <f>IF(基本情報入力シート!E81="","",基本情報入力シート!E81)</f>
        <v/>
      </c>
      <c r="E60" s="650" t="str">
        <f>IF(基本情報入力シート!F81="","",基本情報入力シート!F81)</f>
        <v/>
      </c>
      <c r="F60" s="650" t="str">
        <f>IF(基本情報入力シート!G81="","",基本情報入力シート!G81)</f>
        <v/>
      </c>
      <c r="G60" s="650" t="str">
        <f>IF(基本情報入力シート!H81="","",基本情報入力シート!H81)</f>
        <v/>
      </c>
      <c r="H60" s="650" t="str">
        <f>IF(基本情報入力シート!I81="","",基本情報入力シート!I81)</f>
        <v/>
      </c>
      <c r="I60" s="650" t="str">
        <f>IF(基本情報入力シート!J81="","",基本情報入力シート!J81)</f>
        <v/>
      </c>
      <c r="J60" s="650" t="str">
        <f>IF(基本情報入力シート!K81="","",基本情報入力シート!K81)</f>
        <v/>
      </c>
      <c r="K60" s="651" t="str">
        <f>IF(基本情報入力シート!L81="","",基本情報入力シート!L81)</f>
        <v/>
      </c>
      <c r="L60" s="652" t="str">
        <f>IF(基本情報入力シート!M81="","",基本情報入力シート!M81)</f>
        <v/>
      </c>
      <c r="M60" s="652" t="str">
        <f>IF(基本情報入力シート!R81="","",基本情報入力シート!R81)</f>
        <v/>
      </c>
      <c r="N60" s="652" t="str">
        <f>IF(基本情報入力シート!W81="","",基本情報入力シート!W81)</f>
        <v/>
      </c>
      <c r="O60" s="647" t="str">
        <f>IF(基本情報入力シート!X81="","",基本情報入力シート!X81)</f>
        <v/>
      </c>
      <c r="P60" s="653" t="str">
        <f>IF(基本情報入力シート!Y81="","",基本情報入力シート!Y81)</f>
        <v/>
      </c>
      <c r="Q60" s="654" t="str">
        <f>IF(基本情報入力シート!Z81="","",基本情報入力シート!Z81)</f>
        <v/>
      </c>
      <c r="R60" s="655" t="str">
        <f>IF(基本情報入力シート!AA81="","",基本情報入力シート!AA81)</f>
        <v/>
      </c>
      <c r="S60" s="656"/>
      <c r="T60" s="657"/>
      <c r="U60" s="658" t="str">
        <f>IF(P60="","",VLOOKUP(P60,【参考】数式用!$A$5:$I$28,MATCH(T60,【参考】数式用!$C$4:$G$4,0)+2,0))</f>
        <v/>
      </c>
      <c r="V60" s="285" t="s">
        <v>265</v>
      </c>
      <c r="W60" s="659"/>
      <c r="X60" s="282" t="s">
        <v>266</v>
      </c>
      <c r="Y60" s="659"/>
      <c r="Z60" s="434" t="s">
        <v>267</v>
      </c>
      <c r="AA60" s="660"/>
      <c r="AB60" s="282" t="s">
        <v>266</v>
      </c>
      <c r="AC60" s="660"/>
      <c r="AD60" s="282" t="s">
        <v>268</v>
      </c>
      <c r="AE60" s="661" t="s">
        <v>269</v>
      </c>
      <c r="AF60" s="662" t="str">
        <f t="shared" si="3"/>
        <v/>
      </c>
      <c r="AG60" s="665" t="s">
        <v>270</v>
      </c>
      <c r="AH60" s="664" t="str">
        <f t="shared" si="1"/>
        <v/>
      </c>
    </row>
    <row r="61" spans="1:34" ht="36.75" customHeight="1">
      <c r="A61" s="647">
        <f t="shared" si="4"/>
        <v>50</v>
      </c>
      <c r="B61" s="648" t="str">
        <f>IF(基本情報入力シート!C82="","",基本情報入力シート!C82)</f>
        <v/>
      </c>
      <c r="C61" s="649" t="str">
        <f>IF(基本情報入力シート!D82="","",基本情報入力シート!D82)</f>
        <v/>
      </c>
      <c r="D61" s="650" t="str">
        <f>IF(基本情報入力シート!E82="","",基本情報入力シート!E82)</f>
        <v/>
      </c>
      <c r="E61" s="650" t="str">
        <f>IF(基本情報入力シート!F82="","",基本情報入力シート!F82)</f>
        <v/>
      </c>
      <c r="F61" s="650" t="str">
        <f>IF(基本情報入力シート!G82="","",基本情報入力シート!G82)</f>
        <v/>
      </c>
      <c r="G61" s="650" t="str">
        <f>IF(基本情報入力シート!H82="","",基本情報入力シート!H82)</f>
        <v/>
      </c>
      <c r="H61" s="650" t="str">
        <f>IF(基本情報入力シート!I82="","",基本情報入力シート!I82)</f>
        <v/>
      </c>
      <c r="I61" s="650" t="str">
        <f>IF(基本情報入力シート!J82="","",基本情報入力シート!J82)</f>
        <v/>
      </c>
      <c r="J61" s="650" t="str">
        <f>IF(基本情報入力シート!K82="","",基本情報入力シート!K82)</f>
        <v/>
      </c>
      <c r="K61" s="651" t="str">
        <f>IF(基本情報入力シート!L82="","",基本情報入力シート!L82)</f>
        <v/>
      </c>
      <c r="L61" s="652" t="str">
        <f>IF(基本情報入力シート!M82="","",基本情報入力シート!M82)</f>
        <v/>
      </c>
      <c r="M61" s="652" t="str">
        <f>IF(基本情報入力シート!R82="","",基本情報入力シート!R82)</f>
        <v/>
      </c>
      <c r="N61" s="652" t="str">
        <f>IF(基本情報入力シート!W82="","",基本情報入力シート!W82)</f>
        <v/>
      </c>
      <c r="O61" s="647" t="str">
        <f>IF(基本情報入力シート!X82="","",基本情報入力シート!X82)</f>
        <v/>
      </c>
      <c r="P61" s="653" t="str">
        <f>IF(基本情報入力シート!Y82="","",基本情報入力シート!Y82)</f>
        <v/>
      </c>
      <c r="Q61" s="654" t="str">
        <f>IF(基本情報入力シート!Z82="","",基本情報入力シート!Z82)</f>
        <v/>
      </c>
      <c r="R61" s="655" t="str">
        <f>IF(基本情報入力シート!AA82="","",基本情報入力シート!AA82)</f>
        <v/>
      </c>
      <c r="S61" s="656"/>
      <c r="T61" s="657"/>
      <c r="U61" s="658" t="str">
        <f>IF(P61="","",VLOOKUP(P61,【参考】数式用!$A$5:$I$28,MATCH(T61,【参考】数式用!$C$4:$G$4,0)+2,0))</f>
        <v/>
      </c>
      <c r="V61" s="285" t="s">
        <v>265</v>
      </c>
      <c r="W61" s="659"/>
      <c r="X61" s="282" t="s">
        <v>266</v>
      </c>
      <c r="Y61" s="659"/>
      <c r="Z61" s="434" t="s">
        <v>267</v>
      </c>
      <c r="AA61" s="660"/>
      <c r="AB61" s="282" t="s">
        <v>266</v>
      </c>
      <c r="AC61" s="660"/>
      <c r="AD61" s="282" t="s">
        <v>268</v>
      </c>
      <c r="AE61" s="661" t="s">
        <v>269</v>
      </c>
      <c r="AF61" s="662" t="str">
        <f t="shared" si="3"/>
        <v/>
      </c>
      <c r="AG61" s="665" t="s">
        <v>270</v>
      </c>
      <c r="AH61" s="664" t="str">
        <f t="shared" si="1"/>
        <v/>
      </c>
    </row>
    <row r="62" spans="1:34" ht="36.75" customHeight="1">
      <c r="A62" s="647">
        <f t="shared" si="4"/>
        <v>51</v>
      </c>
      <c r="B62" s="648" t="str">
        <f>IF(基本情報入力シート!C83="","",基本情報入力シート!C83)</f>
        <v/>
      </c>
      <c r="C62" s="649" t="str">
        <f>IF(基本情報入力シート!D83="","",基本情報入力シート!D83)</f>
        <v/>
      </c>
      <c r="D62" s="650" t="str">
        <f>IF(基本情報入力シート!E83="","",基本情報入力シート!E83)</f>
        <v/>
      </c>
      <c r="E62" s="650" t="str">
        <f>IF(基本情報入力シート!F83="","",基本情報入力シート!F83)</f>
        <v/>
      </c>
      <c r="F62" s="650" t="str">
        <f>IF(基本情報入力シート!G83="","",基本情報入力シート!G83)</f>
        <v/>
      </c>
      <c r="G62" s="650" t="str">
        <f>IF(基本情報入力シート!H83="","",基本情報入力シート!H83)</f>
        <v/>
      </c>
      <c r="H62" s="650" t="str">
        <f>IF(基本情報入力シート!I83="","",基本情報入力シート!I83)</f>
        <v/>
      </c>
      <c r="I62" s="650" t="str">
        <f>IF(基本情報入力シート!J83="","",基本情報入力シート!J83)</f>
        <v/>
      </c>
      <c r="J62" s="650" t="str">
        <f>IF(基本情報入力シート!K83="","",基本情報入力シート!K83)</f>
        <v/>
      </c>
      <c r="K62" s="651" t="str">
        <f>IF(基本情報入力シート!L83="","",基本情報入力シート!L83)</f>
        <v/>
      </c>
      <c r="L62" s="652" t="str">
        <f>IF(基本情報入力シート!M83="","",基本情報入力シート!M83)</f>
        <v/>
      </c>
      <c r="M62" s="652" t="str">
        <f>IF(基本情報入力シート!R83="","",基本情報入力シート!R83)</f>
        <v/>
      </c>
      <c r="N62" s="652" t="str">
        <f>IF(基本情報入力シート!W83="","",基本情報入力シート!W83)</f>
        <v/>
      </c>
      <c r="O62" s="647" t="str">
        <f>IF(基本情報入力シート!X83="","",基本情報入力シート!X83)</f>
        <v/>
      </c>
      <c r="P62" s="653" t="str">
        <f>IF(基本情報入力シート!Y83="","",基本情報入力シート!Y83)</f>
        <v/>
      </c>
      <c r="Q62" s="654" t="str">
        <f>IF(基本情報入力シート!Z83="","",基本情報入力シート!Z83)</f>
        <v/>
      </c>
      <c r="R62" s="655" t="str">
        <f>IF(基本情報入力シート!AA83="","",基本情報入力シート!AA83)</f>
        <v/>
      </c>
      <c r="S62" s="656"/>
      <c r="T62" s="657"/>
      <c r="U62" s="658" t="str">
        <f>IF(P62="","",VLOOKUP(P62,【参考】数式用!$A$5:$I$28,MATCH(T62,【参考】数式用!$C$4:$G$4,0)+2,0))</f>
        <v/>
      </c>
      <c r="V62" s="285" t="s">
        <v>265</v>
      </c>
      <c r="W62" s="659"/>
      <c r="X62" s="282" t="s">
        <v>266</v>
      </c>
      <c r="Y62" s="659"/>
      <c r="Z62" s="434" t="s">
        <v>267</v>
      </c>
      <c r="AA62" s="660"/>
      <c r="AB62" s="282" t="s">
        <v>266</v>
      </c>
      <c r="AC62" s="660"/>
      <c r="AD62" s="282" t="s">
        <v>268</v>
      </c>
      <c r="AE62" s="661" t="s">
        <v>269</v>
      </c>
      <c r="AF62" s="662" t="str">
        <f t="shared" si="3"/>
        <v/>
      </c>
      <c r="AG62" s="665" t="s">
        <v>270</v>
      </c>
      <c r="AH62" s="664" t="str">
        <f t="shared" si="1"/>
        <v/>
      </c>
    </row>
    <row r="63" spans="1:34" ht="36.75" customHeight="1">
      <c r="A63" s="647">
        <f t="shared" si="4"/>
        <v>52</v>
      </c>
      <c r="B63" s="648" t="str">
        <f>IF(基本情報入力シート!C84="","",基本情報入力シート!C84)</f>
        <v/>
      </c>
      <c r="C63" s="649" t="str">
        <f>IF(基本情報入力シート!D84="","",基本情報入力シート!D84)</f>
        <v/>
      </c>
      <c r="D63" s="650" t="str">
        <f>IF(基本情報入力シート!E84="","",基本情報入力シート!E84)</f>
        <v/>
      </c>
      <c r="E63" s="650" t="str">
        <f>IF(基本情報入力シート!F84="","",基本情報入力シート!F84)</f>
        <v/>
      </c>
      <c r="F63" s="650" t="str">
        <f>IF(基本情報入力シート!G84="","",基本情報入力シート!G84)</f>
        <v/>
      </c>
      <c r="G63" s="650" t="str">
        <f>IF(基本情報入力シート!H84="","",基本情報入力シート!H84)</f>
        <v/>
      </c>
      <c r="H63" s="650" t="str">
        <f>IF(基本情報入力シート!I84="","",基本情報入力シート!I84)</f>
        <v/>
      </c>
      <c r="I63" s="650" t="str">
        <f>IF(基本情報入力シート!J84="","",基本情報入力シート!J84)</f>
        <v/>
      </c>
      <c r="J63" s="650" t="str">
        <f>IF(基本情報入力シート!K84="","",基本情報入力シート!K84)</f>
        <v/>
      </c>
      <c r="K63" s="651" t="str">
        <f>IF(基本情報入力シート!L84="","",基本情報入力シート!L84)</f>
        <v/>
      </c>
      <c r="L63" s="652" t="str">
        <f>IF(基本情報入力シート!M84="","",基本情報入力シート!M84)</f>
        <v/>
      </c>
      <c r="M63" s="652" t="str">
        <f>IF(基本情報入力シート!R84="","",基本情報入力シート!R84)</f>
        <v/>
      </c>
      <c r="N63" s="652" t="str">
        <f>IF(基本情報入力シート!W84="","",基本情報入力シート!W84)</f>
        <v/>
      </c>
      <c r="O63" s="647" t="str">
        <f>IF(基本情報入力シート!X84="","",基本情報入力シート!X84)</f>
        <v/>
      </c>
      <c r="P63" s="653" t="str">
        <f>IF(基本情報入力シート!Y84="","",基本情報入力シート!Y84)</f>
        <v/>
      </c>
      <c r="Q63" s="654" t="str">
        <f>IF(基本情報入力シート!Z84="","",基本情報入力シート!Z84)</f>
        <v/>
      </c>
      <c r="R63" s="655" t="str">
        <f>IF(基本情報入力シート!AA84="","",基本情報入力シート!AA84)</f>
        <v/>
      </c>
      <c r="S63" s="656"/>
      <c r="T63" s="657"/>
      <c r="U63" s="658" t="str">
        <f>IF(P63="","",VLOOKUP(P63,【参考】数式用!$A$5:$I$28,MATCH(T63,【参考】数式用!$C$4:$G$4,0)+2,0))</f>
        <v/>
      </c>
      <c r="V63" s="285" t="s">
        <v>265</v>
      </c>
      <c r="W63" s="659"/>
      <c r="X63" s="282" t="s">
        <v>266</v>
      </c>
      <c r="Y63" s="659"/>
      <c r="Z63" s="434" t="s">
        <v>267</v>
      </c>
      <c r="AA63" s="660"/>
      <c r="AB63" s="282" t="s">
        <v>266</v>
      </c>
      <c r="AC63" s="660"/>
      <c r="AD63" s="282" t="s">
        <v>268</v>
      </c>
      <c r="AE63" s="661" t="s">
        <v>269</v>
      </c>
      <c r="AF63" s="662" t="str">
        <f t="shared" si="3"/>
        <v/>
      </c>
      <c r="AG63" s="665" t="s">
        <v>270</v>
      </c>
      <c r="AH63" s="664" t="str">
        <f t="shared" si="1"/>
        <v/>
      </c>
    </row>
    <row r="64" spans="1:34" ht="36.75" customHeight="1">
      <c r="A64" s="647">
        <f t="shared" si="4"/>
        <v>53</v>
      </c>
      <c r="B64" s="648" t="str">
        <f>IF(基本情報入力シート!C85="","",基本情報入力シート!C85)</f>
        <v/>
      </c>
      <c r="C64" s="649" t="str">
        <f>IF(基本情報入力シート!D85="","",基本情報入力シート!D85)</f>
        <v/>
      </c>
      <c r="D64" s="650" t="str">
        <f>IF(基本情報入力シート!E85="","",基本情報入力シート!E85)</f>
        <v/>
      </c>
      <c r="E64" s="650" t="str">
        <f>IF(基本情報入力シート!F85="","",基本情報入力シート!F85)</f>
        <v/>
      </c>
      <c r="F64" s="650" t="str">
        <f>IF(基本情報入力シート!G85="","",基本情報入力シート!G85)</f>
        <v/>
      </c>
      <c r="G64" s="650" t="str">
        <f>IF(基本情報入力シート!H85="","",基本情報入力シート!H85)</f>
        <v/>
      </c>
      <c r="H64" s="650" t="str">
        <f>IF(基本情報入力シート!I85="","",基本情報入力シート!I85)</f>
        <v/>
      </c>
      <c r="I64" s="650" t="str">
        <f>IF(基本情報入力シート!J85="","",基本情報入力シート!J85)</f>
        <v/>
      </c>
      <c r="J64" s="650" t="str">
        <f>IF(基本情報入力シート!K85="","",基本情報入力シート!K85)</f>
        <v/>
      </c>
      <c r="K64" s="651" t="str">
        <f>IF(基本情報入力シート!L85="","",基本情報入力シート!L85)</f>
        <v/>
      </c>
      <c r="L64" s="652" t="str">
        <f>IF(基本情報入力シート!M85="","",基本情報入力シート!M85)</f>
        <v/>
      </c>
      <c r="M64" s="652" t="str">
        <f>IF(基本情報入力シート!R85="","",基本情報入力シート!R85)</f>
        <v/>
      </c>
      <c r="N64" s="652" t="str">
        <f>IF(基本情報入力シート!W85="","",基本情報入力シート!W85)</f>
        <v/>
      </c>
      <c r="O64" s="647" t="str">
        <f>IF(基本情報入力シート!X85="","",基本情報入力シート!X85)</f>
        <v/>
      </c>
      <c r="P64" s="653" t="str">
        <f>IF(基本情報入力シート!Y85="","",基本情報入力シート!Y85)</f>
        <v/>
      </c>
      <c r="Q64" s="654" t="str">
        <f>IF(基本情報入力シート!Z85="","",基本情報入力シート!Z85)</f>
        <v/>
      </c>
      <c r="R64" s="655" t="str">
        <f>IF(基本情報入力シート!AA85="","",基本情報入力シート!AA85)</f>
        <v/>
      </c>
      <c r="S64" s="656"/>
      <c r="T64" s="657"/>
      <c r="U64" s="658" t="str">
        <f>IF(P64="","",VLOOKUP(P64,【参考】数式用!$A$5:$I$28,MATCH(T64,【参考】数式用!$C$4:$G$4,0)+2,0))</f>
        <v/>
      </c>
      <c r="V64" s="285" t="s">
        <v>265</v>
      </c>
      <c r="W64" s="659"/>
      <c r="X64" s="282" t="s">
        <v>266</v>
      </c>
      <c r="Y64" s="659"/>
      <c r="Z64" s="434" t="s">
        <v>267</v>
      </c>
      <c r="AA64" s="660"/>
      <c r="AB64" s="282" t="s">
        <v>266</v>
      </c>
      <c r="AC64" s="660"/>
      <c r="AD64" s="282" t="s">
        <v>268</v>
      </c>
      <c r="AE64" s="661" t="s">
        <v>269</v>
      </c>
      <c r="AF64" s="662" t="str">
        <f t="shared" si="3"/>
        <v/>
      </c>
      <c r="AG64" s="665" t="s">
        <v>270</v>
      </c>
      <c r="AH64" s="664" t="str">
        <f t="shared" si="1"/>
        <v/>
      </c>
    </row>
    <row r="65" spans="1:34" ht="36.75" customHeight="1">
      <c r="A65" s="647">
        <f t="shared" si="4"/>
        <v>54</v>
      </c>
      <c r="B65" s="648" t="str">
        <f>IF(基本情報入力シート!C86="","",基本情報入力シート!C86)</f>
        <v/>
      </c>
      <c r="C65" s="649" t="str">
        <f>IF(基本情報入力シート!D86="","",基本情報入力シート!D86)</f>
        <v/>
      </c>
      <c r="D65" s="650" t="str">
        <f>IF(基本情報入力シート!E86="","",基本情報入力シート!E86)</f>
        <v/>
      </c>
      <c r="E65" s="650" t="str">
        <f>IF(基本情報入力シート!F86="","",基本情報入力シート!F86)</f>
        <v/>
      </c>
      <c r="F65" s="650" t="str">
        <f>IF(基本情報入力シート!G86="","",基本情報入力シート!G86)</f>
        <v/>
      </c>
      <c r="G65" s="650" t="str">
        <f>IF(基本情報入力シート!H86="","",基本情報入力シート!H86)</f>
        <v/>
      </c>
      <c r="H65" s="650" t="str">
        <f>IF(基本情報入力シート!I86="","",基本情報入力シート!I86)</f>
        <v/>
      </c>
      <c r="I65" s="650" t="str">
        <f>IF(基本情報入力シート!J86="","",基本情報入力シート!J86)</f>
        <v/>
      </c>
      <c r="J65" s="650" t="str">
        <f>IF(基本情報入力シート!K86="","",基本情報入力シート!K86)</f>
        <v/>
      </c>
      <c r="K65" s="651" t="str">
        <f>IF(基本情報入力シート!L86="","",基本情報入力シート!L86)</f>
        <v/>
      </c>
      <c r="L65" s="652" t="str">
        <f>IF(基本情報入力シート!M86="","",基本情報入力シート!M86)</f>
        <v/>
      </c>
      <c r="M65" s="652" t="str">
        <f>IF(基本情報入力シート!R86="","",基本情報入力シート!R86)</f>
        <v/>
      </c>
      <c r="N65" s="652" t="str">
        <f>IF(基本情報入力シート!W86="","",基本情報入力シート!W86)</f>
        <v/>
      </c>
      <c r="O65" s="647" t="str">
        <f>IF(基本情報入力シート!X86="","",基本情報入力シート!X86)</f>
        <v/>
      </c>
      <c r="P65" s="653" t="str">
        <f>IF(基本情報入力シート!Y86="","",基本情報入力シート!Y86)</f>
        <v/>
      </c>
      <c r="Q65" s="654" t="str">
        <f>IF(基本情報入力シート!Z86="","",基本情報入力シート!Z86)</f>
        <v/>
      </c>
      <c r="R65" s="655" t="str">
        <f>IF(基本情報入力シート!AA86="","",基本情報入力シート!AA86)</f>
        <v/>
      </c>
      <c r="S65" s="656"/>
      <c r="T65" s="657"/>
      <c r="U65" s="658" t="str">
        <f>IF(P65="","",VLOOKUP(P65,【参考】数式用!$A$5:$I$28,MATCH(T65,【参考】数式用!$C$4:$G$4,0)+2,0))</f>
        <v/>
      </c>
      <c r="V65" s="285" t="s">
        <v>265</v>
      </c>
      <c r="W65" s="659"/>
      <c r="X65" s="282" t="s">
        <v>266</v>
      </c>
      <c r="Y65" s="659"/>
      <c r="Z65" s="434" t="s">
        <v>267</v>
      </c>
      <c r="AA65" s="660"/>
      <c r="AB65" s="282" t="s">
        <v>266</v>
      </c>
      <c r="AC65" s="660"/>
      <c r="AD65" s="282" t="s">
        <v>268</v>
      </c>
      <c r="AE65" s="661" t="s">
        <v>269</v>
      </c>
      <c r="AF65" s="662" t="str">
        <f t="shared" si="3"/>
        <v/>
      </c>
      <c r="AG65" s="665" t="s">
        <v>270</v>
      </c>
      <c r="AH65" s="664" t="str">
        <f t="shared" si="1"/>
        <v/>
      </c>
    </row>
    <row r="66" spans="1:34" ht="36.75" customHeight="1">
      <c r="A66" s="647">
        <f t="shared" si="4"/>
        <v>55</v>
      </c>
      <c r="B66" s="648" t="str">
        <f>IF(基本情報入力シート!C87="","",基本情報入力シート!C87)</f>
        <v/>
      </c>
      <c r="C66" s="649" t="str">
        <f>IF(基本情報入力シート!D87="","",基本情報入力シート!D87)</f>
        <v/>
      </c>
      <c r="D66" s="650" t="str">
        <f>IF(基本情報入力シート!E87="","",基本情報入力シート!E87)</f>
        <v/>
      </c>
      <c r="E66" s="650" t="str">
        <f>IF(基本情報入力シート!F87="","",基本情報入力シート!F87)</f>
        <v/>
      </c>
      <c r="F66" s="650" t="str">
        <f>IF(基本情報入力シート!G87="","",基本情報入力シート!G87)</f>
        <v/>
      </c>
      <c r="G66" s="650" t="str">
        <f>IF(基本情報入力シート!H87="","",基本情報入力シート!H87)</f>
        <v/>
      </c>
      <c r="H66" s="650" t="str">
        <f>IF(基本情報入力シート!I87="","",基本情報入力シート!I87)</f>
        <v/>
      </c>
      <c r="I66" s="650" t="str">
        <f>IF(基本情報入力シート!J87="","",基本情報入力シート!J87)</f>
        <v/>
      </c>
      <c r="J66" s="650" t="str">
        <f>IF(基本情報入力シート!K87="","",基本情報入力シート!K87)</f>
        <v/>
      </c>
      <c r="K66" s="651" t="str">
        <f>IF(基本情報入力シート!L87="","",基本情報入力シート!L87)</f>
        <v/>
      </c>
      <c r="L66" s="652" t="str">
        <f>IF(基本情報入力シート!M87="","",基本情報入力シート!M87)</f>
        <v/>
      </c>
      <c r="M66" s="652" t="str">
        <f>IF(基本情報入力シート!R87="","",基本情報入力シート!R87)</f>
        <v/>
      </c>
      <c r="N66" s="652" t="str">
        <f>IF(基本情報入力シート!W87="","",基本情報入力シート!W87)</f>
        <v/>
      </c>
      <c r="O66" s="647" t="str">
        <f>IF(基本情報入力シート!X87="","",基本情報入力シート!X87)</f>
        <v/>
      </c>
      <c r="P66" s="653" t="str">
        <f>IF(基本情報入力シート!Y87="","",基本情報入力シート!Y87)</f>
        <v/>
      </c>
      <c r="Q66" s="654" t="str">
        <f>IF(基本情報入力シート!Z87="","",基本情報入力シート!Z87)</f>
        <v/>
      </c>
      <c r="R66" s="655" t="str">
        <f>IF(基本情報入力シート!AA87="","",基本情報入力シート!AA87)</f>
        <v/>
      </c>
      <c r="S66" s="656"/>
      <c r="T66" s="657"/>
      <c r="U66" s="658" t="str">
        <f>IF(P66="","",VLOOKUP(P66,【参考】数式用!$A$5:$I$28,MATCH(T66,【参考】数式用!$C$4:$G$4,0)+2,0))</f>
        <v/>
      </c>
      <c r="V66" s="285" t="s">
        <v>265</v>
      </c>
      <c r="W66" s="659"/>
      <c r="X66" s="282" t="s">
        <v>266</v>
      </c>
      <c r="Y66" s="659"/>
      <c r="Z66" s="434" t="s">
        <v>267</v>
      </c>
      <c r="AA66" s="660"/>
      <c r="AB66" s="282" t="s">
        <v>266</v>
      </c>
      <c r="AC66" s="660"/>
      <c r="AD66" s="282" t="s">
        <v>268</v>
      </c>
      <c r="AE66" s="661" t="s">
        <v>269</v>
      </c>
      <c r="AF66" s="662" t="str">
        <f t="shared" si="3"/>
        <v/>
      </c>
      <c r="AG66" s="665" t="s">
        <v>270</v>
      </c>
      <c r="AH66" s="664" t="str">
        <f t="shared" si="1"/>
        <v/>
      </c>
    </row>
    <row r="67" spans="1:34" ht="36.75" customHeight="1">
      <c r="A67" s="647">
        <f t="shared" si="4"/>
        <v>56</v>
      </c>
      <c r="B67" s="648" t="str">
        <f>IF(基本情報入力シート!C88="","",基本情報入力シート!C88)</f>
        <v/>
      </c>
      <c r="C67" s="649" t="str">
        <f>IF(基本情報入力シート!D88="","",基本情報入力シート!D88)</f>
        <v/>
      </c>
      <c r="D67" s="650" t="str">
        <f>IF(基本情報入力シート!E88="","",基本情報入力シート!E88)</f>
        <v/>
      </c>
      <c r="E67" s="650" t="str">
        <f>IF(基本情報入力シート!F88="","",基本情報入力シート!F88)</f>
        <v/>
      </c>
      <c r="F67" s="650" t="str">
        <f>IF(基本情報入力シート!G88="","",基本情報入力シート!G88)</f>
        <v/>
      </c>
      <c r="G67" s="650" t="str">
        <f>IF(基本情報入力シート!H88="","",基本情報入力シート!H88)</f>
        <v/>
      </c>
      <c r="H67" s="650" t="str">
        <f>IF(基本情報入力シート!I88="","",基本情報入力シート!I88)</f>
        <v/>
      </c>
      <c r="I67" s="650" t="str">
        <f>IF(基本情報入力シート!J88="","",基本情報入力シート!J88)</f>
        <v/>
      </c>
      <c r="J67" s="650" t="str">
        <f>IF(基本情報入力シート!K88="","",基本情報入力シート!K88)</f>
        <v/>
      </c>
      <c r="K67" s="651" t="str">
        <f>IF(基本情報入力シート!L88="","",基本情報入力シート!L88)</f>
        <v/>
      </c>
      <c r="L67" s="652" t="str">
        <f>IF(基本情報入力シート!M88="","",基本情報入力シート!M88)</f>
        <v/>
      </c>
      <c r="M67" s="652" t="str">
        <f>IF(基本情報入力シート!R88="","",基本情報入力シート!R88)</f>
        <v/>
      </c>
      <c r="N67" s="652" t="str">
        <f>IF(基本情報入力シート!W88="","",基本情報入力シート!W88)</f>
        <v/>
      </c>
      <c r="O67" s="647" t="str">
        <f>IF(基本情報入力シート!X88="","",基本情報入力シート!X88)</f>
        <v/>
      </c>
      <c r="P67" s="653" t="str">
        <f>IF(基本情報入力シート!Y88="","",基本情報入力シート!Y88)</f>
        <v/>
      </c>
      <c r="Q67" s="654" t="str">
        <f>IF(基本情報入力シート!Z88="","",基本情報入力シート!Z88)</f>
        <v/>
      </c>
      <c r="R67" s="655" t="str">
        <f>IF(基本情報入力シート!AA88="","",基本情報入力シート!AA88)</f>
        <v/>
      </c>
      <c r="S67" s="656"/>
      <c r="T67" s="657"/>
      <c r="U67" s="658" t="str">
        <f>IF(P67="","",VLOOKUP(P67,【参考】数式用!$A$5:$I$28,MATCH(T67,【参考】数式用!$C$4:$G$4,0)+2,0))</f>
        <v/>
      </c>
      <c r="V67" s="285" t="s">
        <v>265</v>
      </c>
      <c r="W67" s="659"/>
      <c r="X67" s="282" t="s">
        <v>266</v>
      </c>
      <c r="Y67" s="659"/>
      <c r="Z67" s="434" t="s">
        <v>267</v>
      </c>
      <c r="AA67" s="660"/>
      <c r="AB67" s="282" t="s">
        <v>266</v>
      </c>
      <c r="AC67" s="660"/>
      <c r="AD67" s="282" t="s">
        <v>268</v>
      </c>
      <c r="AE67" s="661" t="s">
        <v>269</v>
      </c>
      <c r="AF67" s="662" t="str">
        <f t="shared" si="3"/>
        <v/>
      </c>
      <c r="AG67" s="665" t="s">
        <v>270</v>
      </c>
      <c r="AH67" s="664" t="str">
        <f t="shared" si="1"/>
        <v/>
      </c>
    </row>
    <row r="68" spans="1:34" ht="36.75" customHeight="1">
      <c r="A68" s="647">
        <f t="shared" si="4"/>
        <v>57</v>
      </c>
      <c r="B68" s="648" t="str">
        <f>IF(基本情報入力シート!C89="","",基本情報入力シート!C89)</f>
        <v/>
      </c>
      <c r="C68" s="649" t="str">
        <f>IF(基本情報入力シート!D89="","",基本情報入力シート!D89)</f>
        <v/>
      </c>
      <c r="D68" s="650" t="str">
        <f>IF(基本情報入力シート!E89="","",基本情報入力シート!E89)</f>
        <v/>
      </c>
      <c r="E68" s="650" t="str">
        <f>IF(基本情報入力シート!F89="","",基本情報入力シート!F89)</f>
        <v/>
      </c>
      <c r="F68" s="650" t="str">
        <f>IF(基本情報入力シート!G89="","",基本情報入力シート!G89)</f>
        <v/>
      </c>
      <c r="G68" s="650" t="str">
        <f>IF(基本情報入力シート!H89="","",基本情報入力シート!H89)</f>
        <v/>
      </c>
      <c r="H68" s="650" t="str">
        <f>IF(基本情報入力シート!I89="","",基本情報入力シート!I89)</f>
        <v/>
      </c>
      <c r="I68" s="650" t="str">
        <f>IF(基本情報入力シート!J89="","",基本情報入力シート!J89)</f>
        <v/>
      </c>
      <c r="J68" s="650" t="str">
        <f>IF(基本情報入力シート!K89="","",基本情報入力シート!K89)</f>
        <v/>
      </c>
      <c r="K68" s="651" t="str">
        <f>IF(基本情報入力シート!L89="","",基本情報入力シート!L89)</f>
        <v/>
      </c>
      <c r="L68" s="652" t="str">
        <f>IF(基本情報入力シート!M89="","",基本情報入力シート!M89)</f>
        <v/>
      </c>
      <c r="M68" s="652" t="str">
        <f>IF(基本情報入力シート!R89="","",基本情報入力シート!R89)</f>
        <v/>
      </c>
      <c r="N68" s="652" t="str">
        <f>IF(基本情報入力シート!W89="","",基本情報入力シート!W89)</f>
        <v/>
      </c>
      <c r="O68" s="647" t="str">
        <f>IF(基本情報入力シート!X89="","",基本情報入力シート!X89)</f>
        <v/>
      </c>
      <c r="P68" s="653" t="str">
        <f>IF(基本情報入力シート!Y89="","",基本情報入力シート!Y89)</f>
        <v/>
      </c>
      <c r="Q68" s="654" t="str">
        <f>IF(基本情報入力シート!Z89="","",基本情報入力シート!Z89)</f>
        <v/>
      </c>
      <c r="R68" s="655" t="str">
        <f>IF(基本情報入力シート!AA89="","",基本情報入力シート!AA89)</f>
        <v/>
      </c>
      <c r="S68" s="656"/>
      <c r="T68" s="657"/>
      <c r="U68" s="658" t="str">
        <f>IF(P68="","",VLOOKUP(P68,【参考】数式用!$A$5:$I$28,MATCH(T68,【参考】数式用!$C$4:$G$4,0)+2,0))</f>
        <v/>
      </c>
      <c r="V68" s="285" t="s">
        <v>265</v>
      </c>
      <c r="W68" s="659"/>
      <c r="X68" s="282" t="s">
        <v>266</v>
      </c>
      <c r="Y68" s="659"/>
      <c r="Z68" s="434" t="s">
        <v>267</v>
      </c>
      <c r="AA68" s="660"/>
      <c r="AB68" s="282" t="s">
        <v>266</v>
      </c>
      <c r="AC68" s="660"/>
      <c r="AD68" s="282" t="s">
        <v>268</v>
      </c>
      <c r="AE68" s="661" t="s">
        <v>269</v>
      </c>
      <c r="AF68" s="662" t="str">
        <f t="shared" si="3"/>
        <v/>
      </c>
      <c r="AG68" s="665" t="s">
        <v>270</v>
      </c>
      <c r="AH68" s="664" t="str">
        <f t="shared" si="1"/>
        <v/>
      </c>
    </row>
    <row r="69" spans="1:34" ht="36.75" customHeight="1">
      <c r="A69" s="647">
        <f t="shared" si="4"/>
        <v>58</v>
      </c>
      <c r="B69" s="648" t="str">
        <f>IF(基本情報入力シート!C90="","",基本情報入力シート!C90)</f>
        <v/>
      </c>
      <c r="C69" s="649" t="str">
        <f>IF(基本情報入力シート!D90="","",基本情報入力シート!D90)</f>
        <v/>
      </c>
      <c r="D69" s="650" t="str">
        <f>IF(基本情報入力シート!E90="","",基本情報入力シート!E90)</f>
        <v/>
      </c>
      <c r="E69" s="650" t="str">
        <f>IF(基本情報入力シート!F90="","",基本情報入力シート!F90)</f>
        <v/>
      </c>
      <c r="F69" s="650" t="str">
        <f>IF(基本情報入力シート!G90="","",基本情報入力シート!G90)</f>
        <v/>
      </c>
      <c r="G69" s="650" t="str">
        <f>IF(基本情報入力シート!H90="","",基本情報入力シート!H90)</f>
        <v/>
      </c>
      <c r="H69" s="650" t="str">
        <f>IF(基本情報入力シート!I90="","",基本情報入力シート!I90)</f>
        <v/>
      </c>
      <c r="I69" s="650" t="str">
        <f>IF(基本情報入力シート!J90="","",基本情報入力シート!J90)</f>
        <v/>
      </c>
      <c r="J69" s="650" t="str">
        <f>IF(基本情報入力シート!K90="","",基本情報入力シート!K90)</f>
        <v/>
      </c>
      <c r="K69" s="651" t="str">
        <f>IF(基本情報入力シート!L90="","",基本情報入力シート!L90)</f>
        <v/>
      </c>
      <c r="L69" s="652" t="str">
        <f>IF(基本情報入力シート!M90="","",基本情報入力シート!M90)</f>
        <v/>
      </c>
      <c r="M69" s="652" t="str">
        <f>IF(基本情報入力シート!R90="","",基本情報入力シート!R90)</f>
        <v/>
      </c>
      <c r="N69" s="652" t="str">
        <f>IF(基本情報入力シート!W90="","",基本情報入力シート!W90)</f>
        <v/>
      </c>
      <c r="O69" s="647" t="str">
        <f>IF(基本情報入力シート!X90="","",基本情報入力シート!X90)</f>
        <v/>
      </c>
      <c r="P69" s="653" t="str">
        <f>IF(基本情報入力シート!Y90="","",基本情報入力シート!Y90)</f>
        <v/>
      </c>
      <c r="Q69" s="654" t="str">
        <f>IF(基本情報入力シート!Z90="","",基本情報入力シート!Z90)</f>
        <v/>
      </c>
      <c r="R69" s="655" t="str">
        <f>IF(基本情報入力シート!AA90="","",基本情報入力シート!AA90)</f>
        <v/>
      </c>
      <c r="S69" s="656"/>
      <c r="T69" s="657"/>
      <c r="U69" s="658" t="str">
        <f>IF(P69="","",VLOOKUP(P69,【参考】数式用!$A$5:$I$28,MATCH(T69,【参考】数式用!$C$4:$G$4,0)+2,0))</f>
        <v/>
      </c>
      <c r="V69" s="285" t="s">
        <v>265</v>
      </c>
      <c r="W69" s="659"/>
      <c r="X69" s="282" t="s">
        <v>266</v>
      </c>
      <c r="Y69" s="659"/>
      <c r="Z69" s="434" t="s">
        <v>267</v>
      </c>
      <c r="AA69" s="660"/>
      <c r="AB69" s="282" t="s">
        <v>266</v>
      </c>
      <c r="AC69" s="660"/>
      <c r="AD69" s="282" t="s">
        <v>268</v>
      </c>
      <c r="AE69" s="661" t="s">
        <v>269</v>
      </c>
      <c r="AF69" s="662" t="str">
        <f t="shared" si="3"/>
        <v/>
      </c>
      <c r="AG69" s="665" t="s">
        <v>270</v>
      </c>
      <c r="AH69" s="664" t="str">
        <f t="shared" si="1"/>
        <v/>
      </c>
    </row>
    <row r="70" spans="1:34" ht="36.75" customHeight="1">
      <c r="A70" s="647">
        <f t="shared" si="4"/>
        <v>59</v>
      </c>
      <c r="B70" s="648" t="str">
        <f>IF(基本情報入力シート!C91="","",基本情報入力シート!C91)</f>
        <v/>
      </c>
      <c r="C70" s="649" t="str">
        <f>IF(基本情報入力シート!D91="","",基本情報入力シート!D91)</f>
        <v/>
      </c>
      <c r="D70" s="650" t="str">
        <f>IF(基本情報入力シート!E91="","",基本情報入力シート!E91)</f>
        <v/>
      </c>
      <c r="E70" s="650" t="str">
        <f>IF(基本情報入力シート!F91="","",基本情報入力シート!F91)</f>
        <v/>
      </c>
      <c r="F70" s="650" t="str">
        <f>IF(基本情報入力シート!G91="","",基本情報入力シート!G91)</f>
        <v/>
      </c>
      <c r="G70" s="650" t="str">
        <f>IF(基本情報入力シート!H91="","",基本情報入力シート!H91)</f>
        <v/>
      </c>
      <c r="H70" s="650" t="str">
        <f>IF(基本情報入力シート!I91="","",基本情報入力シート!I91)</f>
        <v/>
      </c>
      <c r="I70" s="650" t="str">
        <f>IF(基本情報入力シート!J91="","",基本情報入力シート!J91)</f>
        <v/>
      </c>
      <c r="J70" s="650" t="str">
        <f>IF(基本情報入力シート!K91="","",基本情報入力シート!K91)</f>
        <v/>
      </c>
      <c r="K70" s="651" t="str">
        <f>IF(基本情報入力シート!L91="","",基本情報入力シート!L91)</f>
        <v/>
      </c>
      <c r="L70" s="652" t="str">
        <f>IF(基本情報入力シート!M91="","",基本情報入力シート!M91)</f>
        <v/>
      </c>
      <c r="M70" s="652" t="str">
        <f>IF(基本情報入力シート!R91="","",基本情報入力シート!R91)</f>
        <v/>
      </c>
      <c r="N70" s="652" t="str">
        <f>IF(基本情報入力シート!W91="","",基本情報入力シート!W91)</f>
        <v/>
      </c>
      <c r="O70" s="647" t="str">
        <f>IF(基本情報入力シート!X91="","",基本情報入力シート!X91)</f>
        <v/>
      </c>
      <c r="P70" s="653" t="str">
        <f>IF(基本情報入力シート!Y91="","",基本情報入力シート!Y91)</f>
        <v/>
      </c>
      <c r="Q70" s="654" t="str">
        <f>IF(基本情報入力シート!Z91="","",基本情報入力シート!Z91)</f>
        <v/>
      </c>
      <c r="R70" s="655" t="str">
        <f>IF(基本情報入力シート!AA91="","",基本情報入力シート!AA91)</f>
        <v/>
      </c>
      <c r="S70" s="656"/>
      <c r="T70" s="657"/>
      <c r="U70" s="658" t="str">
        <f>IF(P70="","",VLOOKUP(P70,【参考】数式用!$A$5:$I$28,MATCH(T70,【参考】数式用!$C$4:$G$4,0)+2,0))</f>
        <v/>
      </c>
      <c r="V70" s="285" t="s">
        <v>265</v>
      </c>
      <c r="W70" s="659"/>
      <c r="X70" s="282" t="s">
        <v>266</v>
      </c>
      <c r="Y70" s="659"/>
      <c r="Z70" s="434" t="s">
        <v>267</v>
      </c>
      <c r="AA70" s="660"/>
      <c r="AB70" s="282" t="s">
        <v>266</v>
      </c>
      <c r="AC70" s="660"/>
      <c r="AD70" s="282" t="s">
        <v>268</v>
      </c>
      <c r="AE70" s="661" t="s">
        <v>269</v>
      </c>
      <c r="AF70" s="662" t="str">
        <f t="shared" si="3"/>
        <v/>
      </c>
      <c r="AG70" s="665" t="s">
        <v>270</v>
      </c>
      <c r="AH70" s="664" t="str">
        <f t="shared" si="1"/>
        <v/>
      </c>
    </row>
    <row r="71" spans="1:34" ht="36.75" customHeight="1">
      <c r="A71" s="647">
        <f t="shared" si="4"/>
        <v>60</v>
      </c>
      <c r="B71" s="648" t="str">
        <f>IF(基本情報入力シート!C92="","",基本情報入力シート!C92)</f>
        <v/>
      </c>
      <c r="C71" s="649" t="str">
        <f>IF(基本情報入力シート!D92="","",基本情報入力シート!D92)</f>
        <v/>
      </c>
      <c r="D71" s="650" t="str">
        <f>IF(基本情報入力シート!E92="","",基本情報入力シート!E92)</f>
        <v/>
      </c>
      <c r="E71" s="650" t="str">
        <f>IF(基本情報入力シート!F92="","",基本情報入力シート!F92)</f>
        <v/>
      </c>
      <c r="F71" s="650" t="str">
        <f>IF(基本情報入力シート!G92="","",基本情報入力シート!G92)</f>
        <v/>
      </c>
      <c r="G71" s="650" t="str">
        <f>IF(基本情報入力シート!H92="","",基本情報入力シート!H92)</f>
        <v/>
      </c>
      <c r="H71" s="650" t="str">
        <f>IF(基本情報入力シート!I92="","",基本情報入力シート!I92)</f>
        <v/>
      </c>
      <c r="I71" s="650" t="str">
        <f>IF(基本情報入力シート!J92="","",基本情報入力シート!J92)</f>
        <v/>
      </c>
      <c r="J71" s="650" t="str">
        <f>IF(基本情報入力シート!K92="","",基本情報入力シート!K92)</f>
        <v/>
      </c>
      <c r="K71" s="651" t="str">
        <f>IF(基本情報入力シート!L92="","",基本情報入力シート!L92)</f>
        <v/>
      </c>
      <c r="L71" s="652" t="str">
        <f>IF(基本情報入力シート!M92="","",基本情報入力シート!M92)</f>
        <v/>
      </c>
      <c r="M71" s="652" t="str">
        <f>IF(基本情報入力シート!R92="","",基本情報入力シート!R92)</f>
        <v/>
      </c>
      <c r="N71" s="652" t="str">
        <f>IF(基本情報入力シート!W92="","",基本情報入力シート!W92)</f>
        <v/>
      </c>
      <c r="O71" s="647" t="str">
        <f>IF(基本情報入力シート!X92="","",基本情報入力シート!X92)</f>
        <v/>
      </c>
      <c r="P71" s="653" t="str">
        <f>IF(基本情報入力シート!Y92="","",基本情報入力シート!Y92)</f>
        <v/>
      </c>
      <c r="Q71" s="654" t="str">
        <f>IF(基本情報入力シート!Z92="","",基本情報入力シート!Z92)</f>
        <v/>
      </c>
      <c r="R71" s="655" t="str">
        <f>IF(基本情報入力シート!AA92="","",基本情報入力シート!AA92)</f>
        <v/>
      </c>
      <c r="S71" s="656"/>
      <c r="T71" s="657"/>
      <c r="U71" s="658" t="str">
        <f>IF(P71="","",VLOOKUP(P71,【参考】数式用!$A$5:$I$28,MATCH(T71,【参考】数式用!$C$4:$G$4,0)+2,0))</f>
        <v/>
      </c>
      <c r="V71" s="285" t="s">
        <v>265</v>
      </c>
      <c r="W71" s="659"/>
      <c r="X71" s="282" t="s">
        <v>266</v>
      </c>
      <c r="Y71" s="659"/>
      <c r="Z71" s="434" t="s">
        <v>267</v>
      </c>
      <c r="AA71" s="660"/>
      <c r="AB71" s="282" t="s">
        <v>266</v>
      </c>
      <c r="AC71" s="660"/>
      <c r="AD71" s="282" t="s">
        <v>268</v>
      </c>
      <c r="AE71" s="661" t="s">
        <v>269</v>
      </c>
      <c r="AF71" s="662" t="str">
        <f t="shared" si="3"/>
        <v/>
      </c>
      <c r="AG71" s="665" t="s">
        <v>270</v>
      </c>
      <c r="AH71" s="664" t="str">
        <f t="shared" si="1"/>
        <v/>
      </c>
    </row>
    <row r="72" spans="1:34" ht="36.75" customHeight="1">
      <c r="A72" s="647">
        <f t="shared" si="4"/>
        <v>61</v>
      </c>
      <c r="B72" s="648" t="str">
        <f>IF(基本情報入力シート!C93="","",基本情報入力シート!C93)</f>
        <v/>
      </c>
      <c r="C72" s="649" t="str">
        <f>IF(基本情報入力シート!D93="","",基本情報入力シート!D93)</f>
        <v/>
      </c>
      <c r="D72" s="650" t="str">
        <f>IF(基本情報入力シート!E93="","",基本情報入力シート!E93)</f>
        <v/>
      </c>
      <c r="E72" s="650" t="str">
        <f>IF(基本情報入力シート!F93="","",基本情報入力シート!F93)</f>
        <v/>
      </c>
      <c r="F72" s="650" t="str">
        <f>IF(基本情報入力シート!G93="","",基本情報入力シート!G93)</f>
        <v/>
      </c>
      <c r="G72" s="650" t="str">
        <f>IF(基本情報入力シート!H93="","",基本情報入力シート!H93)</f>
        <v/>
      </c>
      <c r="H72" s="650" t="str">
        <f>IF(基本情報入力シート!I93="","",基本情報入力シート!I93)</f>
        <v/>
      </c>
      <c r="I72" s="650" t="str">
        <f>IF(基本情報入力シート!J93="","",基本情報入力シート!J93)</f>
        <v/>
      </c>
      <c r="J72" s="650" t="str">
        <f>IF(基本情報入力シート!K93="","",基本情報入力シート!K93)</f>
        <v/>
      </c>
      <c r="K72" s="651" t="str">
        <f>IF(基本情報入力シート!L93="","",基本情報入力シート!L93)</f>
        <v/>
      </c>
      <c r="L72" s="652" t="str">
        <f>IF(基本情報入力シート!M93="","",基本情報入力シート!M93)</f>
        <v/>
      </c>
      <c r="M72" s="652" t="str">
        <f>IF(基本情報入力シート!R93="","",基本情報入力シート!R93)</f>
        <v/>
      </c>
      <c r="N72" s="652" t="str">
        <f>IF(基本情報入力シート!W93="","",基本情報入力シート!W93)</f>
        <v/>
      </c>
      <c r="O72" s="647" t="str">
        <f>IF(基本情報入力シート!X93="","",基本情報入力シート!X93)</f>
        <v/>
      </c>
      <c r="P72" s="653" t="str">
        <f>IF(基本情報入力シート!Y93="","",基本情報入力シート!Y93)</f>
        <v/>
      </c>
      <c r="Q72" s="654" t="str">
        <f>IF(基本情報入力シート!Z93="","",基本情報入力シート!Z93)</f>
        <v/>
      </c>
      <c r="R72" s="655" t="str">
        <f>IF(基本情報入力シート!AA93="","",基本情報入力シート!AA93)</f>
        <v/>
      </c>
      <c r="S72" s="656"/>
      <c r="T72" s="657"/>
      <c r="U72" s="658" t="str">
        <f>IF(P72="","",VLOOKUP(P72,【参考】数式用!$A$5:$I$28,MATCH(T72,【参考】数式用!$C$4:$G$4,0)+2,0))</f>
        <v/>
      </c>
      <c r="V72" s="285" t="s">
        <v>265</v>
      </c>
      <c r="W72" s="659"/>
      <c r="X72" s="282" t="s">
        <v>266</v>
      </c>
      <c r="Y72" s="659"/>
      <c r="Z72" s="434" t="s">
        <v>267</v>
      </c>
      <c r="AA72" s="660"/>
      <c r="AB72" s="282" t="s">
        <v>266</v>
      </c>
      <c r="AC72" s="660"/>
      <c r="AD72" s="282" t="s">
        <v>268</v>
      </c>
      <c r="AE72" s="661" t="s">
        <v>269</v>
      </c>
      <c r="AF72" s="662" t="str">
        <f t="shared" si="3"/>
        <v/>
      </c>
      <c r="AG72" s="665" t="s">
        <v>270</v>
      </c>
      <c r="AH72" s="664" t="str">
        <f t="shared" si="1"/>
        <v/>
      </c>
    </row>
    <row r="73" spans="1:34" ht="36.75" customHeight="1">
      <c r="A73" s="647">
        <f t="shared" si="4"/>
        <v>62</v>
      </c>
      <c r="B73" s="648" t="str">
        <f>IF(基本情報入力シート!C94="","",基本情報入力シート!C94)</f>
        <v/>
      </c>
      <c r="C73" s="649" t="str">
        <f>IF(基本情報入力シート!D94="","",基本情報入力シート!D94)</f>
        <v/>
      </c>
      <c r="D73" s="650" t="str">
        <f>IF(基本情報入力シート!E94="","",基本情報入力シート!E94)</f>
        <v/>
      </c>
      <c r="E73" s="650" t="str">
        <f>IF(基本情報入力シート!F94="","",基本情報入力シート!F94)</f>
        <v/>
      </c>
      <c r="F73" s="650" t="str">
        <f>IF(基本情報入力シート!G94="","",基本情報入力シート!G94)</f>
        <v/>
      </c>
      <c r="G73" s="650" t="str">
        <f>IF(基本情報入力シート!H94="","",基本情報入力シート!H94)</f>
        <v/>
      </c>
      <c r="H73" s="650" t="str">
        <f>IF(基本情報入力シート!I94="","",基本情報入力シート!I94)</f>
        <v/>
      </c>
      <c r="I73" s="650" t="str">
        <f>IF(基本情報入力シート!J94="","",基本情報入力シート!J94)</f>
        <v/>
      </c>
      <c r="J73" s="650" t="str">
        <f>IF(基本情報入力シート!K94="","",基本情報入力シート!K94)</f>
        <v/>
      </c>
      <c r="K73" s="651" t="str">
        <f>IF(基本情報入力シート!L94="","",基本情報入力シート!L94)</f>
        <v/>
      </c>
      <c r="L73" s="652" t="str">
        <f>IF(基本情報入力シート!M94="","",基本情報入力シート!M94)</f>
        <v/>
      </c>
      <c r="M73" s="652" t="str">
        <f>IF(基本情報入力シート!R94="","",基本情報入力シート!R94)</f>
        <v/>
      </c>
      <c r="N73" s="652" t="str">
        <f>IF(基本情報入力シート!W94="","",基本情報入力シート!W94)</f>
        <v/>
      </c>
      <c r="O73" s="647" t="str">
        <f>IF(基本情報入力シート!X94="","",基本情報入力シート!X94)</f>
        <v/>
      </c>
      <c r="P73" s="653" t="str">
        <f>IF(基本情報入力シート!Y94="","",基本情報入力シート!Y94)</f>
        <v/>
      </c>
      <c r="Q73" s="654" t="str">
        <f>IF(基本情報入力シート!Z94="","",基本情報入力シート!Z94)</f>
        <v/>
      </c>
      <c r="R73" s="655" t="str">
        <f>IF(基本情報入力シート!AA94="","",基本情報入力シート!AA94)</f>
        <v/>
      </c>
      <c r="S73" s="656"/>
      <c r="T73" s="657"/>
      <c r="U73" s="658" t="str">
        <f>IF(P73="","",VLOOKUP(P73,【参考】数式用!$A$5:$I$28,MATCH(T73,【参考】数式用!$C$4:$G$4,0)+2,0))</f>
        <v/>
      </c>
      <c r="V73" s="285" t="s">
        <v>265</v>
      </c>
      <c r="W73" s="659"/>
      <c r="X73" s="282" t="s">
        <v>266</v>
      </c>
      <c r="Y73" s="659"/>
      <c r="Z73" s="434" t="s">
        <v>267</v>
      </c>
      <c r="AA73" s="660"/>
      <c r="AB73" s="282" t="s">
        <v>266</v>
      </c>
      <c r="AC73" s="660"/>
      <c r="AD73" s="282" t="s">
        <v>268</v>
      </c>
      <c r="AE73" s="661" t="s">
        <v>269</v>
      </c>
      <c r="AF73" s="662" t="str">
        <f t="shared" si="3"/>
        <v/>
      </c>
      <c r="AG73" s="665" t="s">
        <v>270</v>
      </c>
      <c r="AH73" s="664" t="str">
        <f t="shared" si="1"/>
        <v/>
      </c>
    </row>
    <row r="74" spans="1:34" ht="36.75" customHeight="1">
      <c r="A74" s="647">
        <f t="shared" si="4"/>
        <v>63</v>
      </c>
      <c r="B74" s="648" t="str">
        <f>IF(基本情報入力シート!C95="","",基本情報入力シート!C95)</f>
        <v/>
      </c>
      <c r="C74" s="649" t="str">
        <f>IF(基本情報入力シート!D95="","",基本情報入力シート!D95)</f>
        <v/>
      </c>
      <c r="D74" s="650" t="str">
        <f>IF(基本情報入力シート!E95="","",基本情報入力シート!E95)</f>
        <v/>
      </c>
      <c r="E74" s="650" t="str">
        <f>IF(基本情報入力シート!F95="","",基本情報入力シート!F95)</f>
        <v/>
      </c>
      <c r="F74" s="650" t="str">
        <f>IF(基本情報入力シート!G95="","",基本情報入力シート!G95)</f>
        <v/>
      </c>
      <c r="G74" s="650" t="str">
        <f>IF(基本情報入力シート!H95="","",基本情報入力シート!H95)</f>
        <v/>
      </c>
      <c r="H74" s="650" t="str">
        <f>IF(基本情報入力シート!I95="","",基本情報入力シート!I95)</f>
        <v/>
      </c>
      <c r="I74" s="650" t="str">
        <f>IF(基本情報入力シート!J95="","",基本情報入力シート!J95)</f>
        <v/>
      </c>
      <c r="J74" s="650" t="str">
        <f>IF(基本情報入力シート!K95="","",基本情報入力シート!K95)</f>
        <v/>
      </c>
      <c r="K74" s="651" t="str">
        <f>IF(基本情報入力シート!L95="","",基本情報入力シート!L95)</f>
        <v/>
      </c>
      <c r="L74" s="652" t="str">
        <f>IF(基本情報入力シート!M95="","",基本情報入力シート!M95)</f>
        <v/>
      </c>
      <c r="M74" s="652" t="str">
        <f>IF(基本情報入力シート!R95="","",基本情報入力シート!R95)</f>
        <v/>
      </c>
      <c r="N74" s="652" t="str">
        <f>IF(基本情報入力シート!W95="","",基本情報入力シート!W95)</f>
        <v/>
      </c>
      <c r="O74" s="647" t="str">
        <f>IF(基本情報入力シート!X95="","",基本情報入力シート!X95)</f>
        <v/>
      </c>
      <c r="P74" s="653" t="str">
        <f>IF(基本情報入力シート!Y95="","",基本情報入力シート!Y95)</f>
        <v/>
      </c>
      <c r="Q74" s="654" t="str">
        <f>IF(基本情報入力シート!Z95="","",基本情報入力シート!Z95)</f>
        <v/>
      </c>
      <c r="R74" s="655" t="str">
        <f>IF(基本情報入力シート!AA95="","",基本情報入力シート!AA95)</f>
        <v/>
      </c>
      <c r="S74" s="656"/>
      <c r="T74" s="657"/>
      <c r="U74" s="658" t="str">
        <f>IF(P74="","",VLOOKUP(P74,【参考】数式用!$A$5:$I$28,MATCH(T74,【参考】数式用!$C$4:$G$4,0)+2,0))</f>
        <v/>
      </c>
      <c r="V74" s="285" t="s">
        <v>265</v>
      </c>
      <c r="W74" s="659"/>
      <c r="X74" s="282" t="s">
        <v>266</v>
      </c>
      <c r="Y74" s="659"/>
      <c r="Z74" s="434" t="s">
        <v>267</v>
      </c>
      <c r="AA74" s="660"/>
      <c r="AB74" s="282" t="s">
        <v>266</v>
      </c>
      <c r="AC74" s="660"/>
      <c r="AD74" s="282" t="s">
        <v>268</v>
      </c>
      <c r="AE74" s="661" t="s">
        <v>269</v>
      </c>
      <c r="AF74" s="662" t="str">
        <f t="shared" si="3"/>
        <v/>
      </c>
      <c r="AG74" s="665" t="s">
        <v>270</v>
      </c>
      <c r="AH74" s="664" t="str">
        <f t="shared" si="1"/>
        <v/>
      </c>
    </row>
    <row r="75" spans="1:34" ht="36.75" customHeight="1">
      <c r="A75" s="647">
        <f t="shared" si="4"/>
        <v>64</v>
      </c>
      <c r="B75" s="648" t="str">
        <f>IF(基本情報入力シート!C96="","",基本情報入力シート!C96)</f>
        <v/>
      </c>
      <c r="C75" s="649" t="str">
        <f>IF(基本情報入力シート!D96="","",基本情報入力シート!D96)</f>
        <v/>
      </c>
      <c r="D75" s="650" t="str">
        <f>IF(基本情報入力シート!E96="","",基本情報入力シート!E96)</f>
        <v/>
      </c>
      <c r="E75" s="650" t="str">
        <f>IF(基本情報入力シート!F96="","",基本情報入力シート!F96)</f>
        <v/>
      </c>
      <c r="F75" s="650" t="str">
        <f>IF(基本情報入力シート!G96="","",基本情報入力シート!G96)</f>
        <v/>
      </c>
      <c r="G75" s="650" t="str">
        <f>IF(基本情報入力シート!H96="","",基本情報入力シート!H96)</f>
        <v/>
      </c>
      <c r="H75" s="650" t="str">
        <f>IF(基本情報入力シート!I96="","",基本情報入力シート!I96)</f>
        <v/>
      </c>
      <c r="I75" s="650" t="str">
        <f>IF(基本情報入力シート!J96="","",基本情報入力シート!J96)</f>
        <v/>
      </c>
      <c r="J75" s="650" t="str">
        <f>IF(基本情報入力シート!K96="","",基本情報入力シート!K96)</f>
        <v/>
      </c>
      <c r="K75" s="651" t="str">
        <f>IF(基本情報入力シート!L96="","",基本情報入力シート!L96)</f>
        <v/>
      </c>
      <c r="L75" s="652" t="str">
        <f>IF(基本情報入力シート!M96="","",基本情報入力シート!M96)</f>
        <v/>
      </c>
      <c r="M75" s="652" t="str">
        <f>IF(基本情報入力シート!R96="","",基本情報入力シート!R96)</f>
        <v/>
      </c>
      <c r="N75" s="652" t="str">
        <f>IF(基本情報入力シート!W96="","",基本情報入力シート!W96)</f>
        <v/>
      </c>
      <c r="O75" s="647" t="str">
        <f>IF(基本情報入力シート!X96="","",基本情報入力シート!X96)</f>
        <v/>
      </c>
      <c r="P75" s="653" t="str">
        <f>IF(基本情報入力シート!Y96="","",基本情報入力シート!Y96)</f>
        <v/>
      </c>
      <c r="Q75" s="654" t="str">
        <f>IF(基本情報入力シート!Z96="","",基本情報入力シート!Z96)</f>
        <v/>
      </c>
      <c r="R75" s="655" t="str">
        <f>IF(基本情報入力シート!AA96="","",基本情報入力シート!AA96)</f>
        <v/>
      </c>
      <c r="S75" s="656"/>
      <c r="T75" s="657"/>
      <c r="U75" s="658" t="str">
        <f>IF(P75="","",VLOOKUP(P75,【参考】数式用!$A$5:$I$28,MATCH(T75,【参考】数式用!$C$4:$G$4,0)+2,0))</f>
        <v/>
      </c>
      <c r="V75" s="285" t="s">
        <v>265</v>
      </c>
      <c r="W75" s="659"/>
      <c r="X75" s="282" t="s">
        <v>266</v>
      </c>
      <c r="Y75" s="659"/>
      <c r="Z75" s="434" t="s">
        <v>267</v>
      </c>
      <c r="AA75" s="660"/>
      <c r="AB75" s="282" t="s">
        <v>266</v>
      </c>
      <c r="AC75" s="660"/>
      <c r="AD75" s="282" t="s">
        <v>268</v>
      </c>
      <c r="AE75" s="661" t="s">
        <v>269</v>
      </c>
      <c r="AF75" s="662" t="str">
        <f t="shared" si="3"/>
        <v/>
      </c>
      <c r="AG75" s="665" t="s">
        <v>270</v>
      </c>
      <c r="AH75" s="664" t="str">
        <f t="shared" si="1"/>
        <v/>
      </c>
    </row>
    <row r="76" spans="1:34" ht="36.75" customHeight="1">
      <c r="A76" s="647">
        <f t="shared" si="4"/>
        <v>65</v>
      </c>
      <c r="B76" s="648" t="str">
        <f>IF(基本情報入力シート!C97="","",基本情報入力シート!C97)</f>
        <v/>
      </c>
      <c r="C76" s="649" t="str">
        <f>IF(基本情報入力シート!D97="","",基本情報入力シート!D97)</f>
        <v/>
      </c>
      <c r="D76" s="650" t="str">
        <f>IF(基本情報入力シート!E97="","",基本情報入力シート!E97)</f>
        <v/>
      </c>
      <c r="E76" s="650" t="str">
        <f>IF(基本情報入力シート!F97="","",基本情報入力シート!F97)</f>
        <v/>
      </c>
      <c r="F76" s="650" t="str">
        <f>IF(基本情報入力シート!G97="","",基本情報入力シート!G97)</f>
        <v/>
      </c>
      <c r="G76" s="650" t="str">
        <f>IF(基本情報入力シート!H97="","",基本情報入力シート!H97)</f>
        <v/>
      </c>
      <c r="H76" s="650" t="str">
        <f>IF(基本情報入力シート!I97="","",基本情報入力シート!I97)</f>
        <v/>
      </c>
      <c r="I76" s="650" t="str">
        <f>IF(基本情報入力シート!J97="","",基本情報入力シート!J97)</f>
        <v/>
      </c>
      <c r="J76" s="650" t="str">
        <f>IF(基本情報入力シート!K97="","",基本情報入力シート!K97)</f>
        <v/>
      </c>
      <c r="K76" s="651" t="str">
        <f>IF(基本情報入力シート!L97="","",基本情報入力シート!L97)</f>
        <v/>
      </c>
      <c r="L76" s="652" t="str">
        <f>IF(基本情報入力シート!M97="","",基本情報入力シート!M97)</f>
        <v/>
      </c>
      <c r="M76" s="652" t="str">
        <f>IF(基本情報入力シート!R97="","",基本情報入力シート!R97)</f>
        <v/>
      </c>
      <c r="N76" s="652" t="str">
        <f>IF(基本情報入力シート!W97="","",基本情報入力シート!W97)</f>
        <v/>
      </c>
      <c r="O76" s="647" t="str">
        <f>IF(基本情報入力シート!X97="","",基本情報入力シート!X97)</f>
        <v/>
      </c>
      <c r="P76" s="653" t="str">
        <f>IF(基本情報入力シート!Y97="","",基本情報入力シート!Y97)</f>
        <v/>
      </c>
      <c r="Q76" s="654" t="str">
        <f>IF(基本情報入力シート!Z97="","",基本情報入力シート!Z97)</f>
        <v/>
      </c>
      <c r="R76" s="655" t="str">
        <f>IF(基本情報入力シート!AA97="","",基本情報入力シート!AA97)</f>
        <v/>
      </c>
      <c r="S76" s="656"/>
      <c r="T76" s="657"/>
      <c r="U76" s="658" t="str">
        <f>IF(P76="","",VLOOKUP(P76,【参考】数式用!$A$5:$I$28,MATCH(T76,【参考】数式用!$C$4:$G$4,0)+2,0))</f>
        <v/>
      </c>
      <c r="V76" s="285" t="s">
        <v>265</v>
      </c>
      <c r="W76" s="659"/>
      <c r="X76" s="282" t="s">
        <v>266</v>
      </c>
      <c r="Y76" s="659"/>
      <c r="Z76" s="434" t="s">
        <v>267</v>
      </c>
      <c r="AA76" s="660"/>
      <c r="AB76" s="282" t="s">
        <v>266</v>
      </c>
      <c r="AC76" s="660"/>
      <c r="AD76" s="282" t="s">
        <v>268</v>
      </c>
      <c r="AE76" s="661" t="s">
        <v>269</v>
      </c>
      <c r="AF76" s="662" t="str">
        <f t="shared" si="3"/>
        <v/>
      </c>
      <c r="AG76" s="665" t="s">
        <v>270</v>
      </c>
      <c r="AH76" s="664" t="str">
        <f t="shared" si="1"/>
        <v/>
      </c>
    </row>
    <row r="77" spans="1:34" ht="36.75" customHeight="1">
      <c r="A77" s="647">
        <f t="shared" si="4"/>
        <v>66</v>
      </c>
      <c r="B77" s="648" t="str">
        <f>IF(基本情報入力シート!C98="","",基本情報入力シート!C98)</f>
        <v/>
      </c>
      <c r="C77" s="649" t="str">
        <f>IF(基本情報入力シート!D98="","",基本情報入力シート!D98)</f>
        <v/>
      </c>
      <c r="D77" s="650" t="str">
        <f>IF(基本情報入力シート!E98="","",基本情報入力シート!E98)</f>
        <v/>
      </c>
      <c r="E77" s="650" t="str">
        <f>IF(基本情報入力シート!F98="","",基本情報入力シート!F98)</f>
        <v/>
      </c>
      <c r="F77" s="650" t="str">
        <f>IF(基本情報入力シート!G98="","",基本情報入力シート!G98)</f>
        <v/>
      </c>
      <c r="G77" s="650" t="str">
        <f>IF(基本情報入力シート!H98="","",基本情報入力シート!H98)</f>
        <v/>
      </c>
      <c r="H77" s="650" t="str">
        <f>IF(基本情報入力シート!I98="","",基本情報入力シート!I98)</f>
        <v/>
      </c>
      <c r="I77" s="650" t="str">
        <f>IF(基本情報入力シート!J98="","",基本情報入力シート!J98)</f>
        <v/>
      </c>
      <c r="J77" s="650" t="str">
        <f>IF(基本情報入力シート!K98="","",基本情報入力シート!K98)</f>
        <v/>
      </c>
      <c r="K77" s="651" t="str">
        <f>IF(基本情報入力シート!L98="","",基本情報入力シート!L98)</f>
        <v/>
      </c>
      <c r="L77" s="652" t="str">
        <f>IF(基本情報入力シート!M98="","",基本情報入力シート!M98)</f>
        <v/>
      </c>
      <c r="M77" s="652" t="str">
        <f>IF(基本情報入力シート!R98="","",基本情報入力シート!R98)</f>
        <v/>
      </c>
      <c r="N77" s="652" t="str">
        <f>IF(基本情報入力シート!W98="","",基本情報入力シート!W98)</f>
        <v/>
      </c>
      <c r="O77" s="647" t="str">
        <f>IF(基本情報入力シート!X98="","",基本情報入力シート!X98)</f>
        <v/>
      </c>
      <c r="P77" s="653" t="str">
        <f>IF(基本情報入力シート!Y98="","",基本情報入力シート!Y98)</f>
        <v/>
      </c>
      <c r="Q77" s="654" t="str">
        <f>IF(基本情報入力シート!Z98="","",基本情報入力シート!Z98)</f>
        <v/>
      </c>
      <c r="R77" s="655" t="str">
        <f>IF(基本情報入力シート!AA98="","",基本情報入力シート!AA98)</f>
        <v/>
      </c>
      <c r="S77" s="656"/>
      <c r="T77" s="657"/>
      <c r="U77" s="658" t="str">
        <f>IF(P77="","",VLOOKUP(P77,【参考】数式用!$A$5:$I$28,MATCH(T77,【参考】数式用!$C$4:$G$4,0)+2,0))</f>
        <v/>
      </c>
      <c r="V77" s="285" t="s">
        <v>265</v>
      </c>
      <c r="W77" s="659"/>
      <c r="X77" s="282" t="s">
        <v>266</v>
      </c>
      <c r="Y77" s="659"/>
      <c r="Z77" s="434" t="s">
        <v>267</v>
      </c>
      <c r="AA77" s="660"/>
      <c r="AB77" s="282" t="s">
        <v>266</v>
      </c>
      <c r="AC77" s="660"/>
      <c r="AD77" s="282" t="s">
        <v>268</v>
      </c>
      <c r="AE77" s="661" t="s">
        <v>269</v>
      </c>
      <c r="AF77" s="662" t="str">
        <f t="shared" si="3"/>
        <v/>
      </c>
      <c r="AG77" s="665" t="s">
        <v>270</v>
      </c>
      <c r="AH77" s="664" t="str">
        <f t="shared" ref="AH77:AH111" si="5">IFERROR(ROUNDDOWN(ROUND(Q77*R77,0)*U77,0)*AF77,"")</f>
        <v/>
      </c>
    </row>
    <row r="78" spans="1:34" ht="36.75" customHeight="1">
      <c r="A78" s="647">
        <f t="shared" si="4"/>
        <v>67</v>
      </c>
      <c r="B78" s="648" t="str">
        <f>IF(基本情報入力シート!C99="","",基本情報入力シート!C99)</f>
        <v/>
      </c>
      <c r="C78" s="649" t="str">
        <f>IF(基本情報入力シート!D99="","",基本情報入力シート!D99)</f>
        <v/>
      </c>
      <c r="D78" s="650" t="str">
        <f>IF(基本情報入力シート!E99="","",基本情報入力シート!E99)</f>
        <v/>
      </c>
      <c r="E78" s="650" t="str">
        <f>IF(基本情報入力シート!F99="","",基本情報入力シート!F99)</f>
        <v/>
      </c>
      <c r="F78" s="650" t="str">
        <f>IF(基本情報入力シート!G99="","",基本情報入力シート!G99)</f>
        <v/>
      </c>
      <c r="G78" s="650" t="str">
        <f>IF(基本情報入力シート!H99="","",基本情報入力シート!H99)</f>
        <v/>
      </c>
      <c r="H78" s="650" t="str">
        <f>IF(基本情報入力シート!I99="","",基本情報入力シート!I99)</f>
        <v/>
      </c>
      <c r="I78" s="650" t="str">
        <f>IF(基本情報入力シート!J99="","",基本情報入力シート!J99)</f>
        <v/>
      </c>
      <c r="J78" s="650" t="str">
        <f>IF(基本情報入力シート!K99="","",基本情報入力シート!K99)</f>
        <v/>
      </c>
      <c r="K78" s="651" t="str">
        <f>IF(基本情報入力シート!L99="","",基本情報入力シート!L99)</f>
        <v/>
      </c>
      <c r="L78" s="652" t="str">
        <f>IF(基本情報入力シート!M99="","",基本情報入力シート!M99)</f>
        <v/>
      </c>
      <c r="M78" s="652" t="str">
        <f>IF(基本情報入力シート!R99="","",基本情報入力シート!R99)</f>
        <v/>
      </c>
      <c r="N78" s="652" t="str">
        <f>IF(基本情報入力シート!W99="","",基本情報入力シート!W99)</f>
        <v/>
      </c>
      <c r="O78" s="647" t="str">
        <f>IF(基本情報入力シート!X99="","",基本情報入力シート!X99)</f>
        <v/>
      </c>
      <c r="P78" s="653" t="str">
        <f>IF(基本情報入力シート!Y99="","",基本情報入力シート!Y99)</f>
        <v/>
      </c>
      <c r="Q78" s="654" t="str">
        <f>IF(基本情報入力シート!Z99="","",基本情報入力シート!Z99)</f>
        <v/>
      </c>
      <c r="R78" s="655" t="str">
        <f>IF(基本情報入力シート!AA99="","",基本情報入力シート!AA99)</f>
        <v/>
      </c>
      <c r="S78" s="656"/>
      <c r="T78" s="657"/>
      <c r="U78" s="658" t="str">
        <f>IF(P78="","",VLOOKUP(P78,【参考】数式用!$A$5:$I$28,MATCH(T78,【参考】数式用!$C$4:$G$4,0)+2,0))</f>
        <v/>
      </c>
      <c r="V78" s="285" t="s">
        <v>265</v>
      </c>
      <c r="W78" s="659"/>
      <c r="X78" s="282" t="s">
        <v>266</v>
      </c>
      <c r="Y78" s="659"/>
      <c r="Z78" s="434" t="s">
        <v>267</v>
      </c>
      <c r="AA78" s="660"/>
      <c r="AB78" s="282" t="s">
        <v>266</v>
      </c>
      <c r="AC78" s="660"/>
      <c r="AD78" s="282" t="s">
        <v>268</v>
      </c>
      <c r="AE78" s="661" t="s">
        <v>269</v>
      </c>
      <c r="AF78" s="662" t="str">
        <f t="shared" si="3"/>
        <v/>
      </c>
      <c r="AG78" s="665" t="s">
        <v>270</v>
      </c>
      <c r="AH78" s="664" t="str">
        <f t="shared" si="5"/>
        <v/>
      </c>
    </row>
    <row r="79" spans="1:34" ht="36.75" customHeight="1">
      <c r="A79" s="647">
        <f t="shared" si="4"/>
        <v>68</v>
      </c>
      <c r="B79" s="648" t="str">
        <f>IF(基本情報入力シート!C100="","",基本情報入力シート!C100)</f>
        <v/>
      </c>
      <c r="C79" s="649" t="str">
        <f>IF(基本情報入力シート!D100="","",基本情報入力シート!D100)</f>
        <v/>
      </c>
      <c r="D79" s="650" t="str">
        <f>IF(基本情報入力シート!E100="","",基本情報入力シート!E100)</f>
        <v/>
      </c>
      <c r="E79" s="650" t="str">
        <f>IF(基本情報入力シート!F100="","",基本情報入力シート!F100)</f>
        <v/>
      </c>
      <c r="F79" s="650" t="str">
        <f>IF(基本情報入力シート!G100="","",基本情報入力シート!G100)</f>
        <v/>
      </c>
      <c r="G79" s="650" t="str">
        <f>IF(基本情報入力シート!H100="","",基本情報入力シート!H100)</f>
        <v/>
      </c>
      <c r="H79" s="650" t="str">
        <f>IF(基本情報入力シート!I100="","",基本情報入力シート!I100)</f>
        <v/>
      </c>
      <c r="I79" s="650" t="str">
        <f>IF(基本情報入力シート!J100="","",基本情報入力シート!J100)</f>
        <v/>
      </c>
      <c r="J79" s="650" t="str">
        <f>IF(基本情報入力シート!K100="","",基本情報入力シート!K100)</f>
        <v/>
      </c>
      <c r="K79" s="651" t="str">
        <f>IF(基本情報入力シート!L100="","",基本情報入力シート!L100)</f>
        <v/>
      </c>
      <c r="L79" s="652" t="str">
        <f>IF(基本情報入力シート!M100="","",基本情報入力シート!M100)</f>
        <v/>
      </c>
      <c r="M79" s="652" t="str">
        <f>IF(基本情報入力シート!R100="","",基本情報入力シート!R100)</f>
        <v/>
      </c>
      <c r="N79" s="652" t="str">
        <f>IF(基本情報入力シート!W100="","",基本情報入力シート!W100)</f>
        <v/>
      </c>
      <c r="O79" s="647" t="str">
        <f>IF(基本情報入力シート!X100="","",基本情報入力シート!X100)</f>
        <v/>
      </c>
      <c r="P79" s="653" t="str">
        <f>IF(基本情報入力シート!Y100="","",基本情報入力シート!Y100)</f>
        <v/>
      </c>
      <c r="Q79" s="654" t="str">
        <f>IF(基本情報入力シート!Z100="","",基本情報入力シート!Z100)</f>
        <v/>
      </c>
      <c r="R79" s="655" t="str">
        <f>IF(基本情報入力シート!AA100="","",基本情報入力シート!AA100)</f>
        <v/>
      </c>
      <c r="S79" s="656"/>
      <c r="T79" s="657"/>
      <c r="U79" s="658" t="str">
        <f>IF(P79="","",VLOOKUP(P79,【参考】数式用!$A$5:$I$28,MATCH(T79,【参考】数式用!$C$4:$G$4,0)+2,0))</f>
        <v/>
      </c>
      <c r="V79" s="285" t="s">
        <v>265</v>
      </c>
      <c r="W79" s="659"/>
      <c r="X79" s="282" t="s">
        <v>266</v>
      </c>
      <c r="Y79" s="659"/>
      <c r="Z79" s="434" t="s">
        <v>267</v>
      </c>
      <c r="AA79" s="660"/>
      <c r="AB79" s="282" t="s">
        <v>266</v>
      </c>
      <c r="AC79" s="660"/>
      <c r="AD79" s="282" t="s">
        <v>268</v>
      </c>
      <c r="AE79" s="661" t="s">
        <v>269</v>
      </c>
      <c r="AF79" s="662" t="str">
        <f t="shared" si="3"/>
        <v/>
      </c>
      <c r="AG79" s="665" t="s">
        <v>270</v>
      </c>
      <c r="AH79" s="664" t="str">
        <f t="shared" si="5"/>
        <v/>
      </c>
    </row>
    <row r="80" spans="1:34" ht="36.75" customHeight="1">
      <c r="A80" s="647">
        <f t="shared" si="4"/>
        <v>69</v>
      </c>
      <c r="B80" s="648" t="str">
        <f>IF(基本情報入力シート!C101="","",基本情報入力シート!C101)</f>
        <v/>
      </c>
      <c r="C80" s="649" t="str">
        <f>IF(基本情報入力シート!D101="","",基本情報入力シート!D101)</f>
        <v/>
      </c>
      <c r="D80" s="650" t="str">
        <f>IF(基本情報入力シート!E101="","",基本情報入力シート!E101)</f>
        <v/>
      </c>
      <c r="E80" s="650" t="str">
        <f>IF(基本情報入力シート!F101="","",基本情報入力シート!F101)</f>
        <v/>
      </c>
      <c r="F80" s="650" t="str">
        <f>IF(基本情報入力シート!G101="","",基本情報入力シート!G101)</f>
        <v/>
      </c>
      <c r="G80" s="650" t="str">
        <f>IF(基本情報入力シート!H101="","",基本情報入力シート!H101)</f>
        <v/>
      </c>
      <c r="H80" s="650" t="str">
        <f>IF(基本情報入力シート!I101="","",基本情報入力シート!I101)</f>
        <v/>
      </c>
      <c r="I80" s="650" t="str">
        <f>IF(基本情報入力シート!J101="","",基本情報入力シート!J101)</f>
        <v/>
      </c>
      <c r="J80" s="650" t="str">
        <f>IF(基本情報入力シート!K101="","",基本情報入力シート!K101)</f>
        <v/>
      </c>
      <c r="K80" s="651" t="str">
        <f>IF(基本情報入力シート!L101="","",基本情報入力シート!L101)</f>
        <v/>
      </c>
      <c r="L80" s="652" t="str">
        <f>IF(基本情報入力シート!M101="","",基本情報入力シート!M101)</f>
        <v/>
      </c>
      <c r="M80" s="652" t="str">
        <f>IF(基本情報入力シート!R101="","",基本情報入力シート!R101)</f>
        <v/>
      </c>
      <c r="N80" s="652" t="str">
        <f>IF(基本情報入力シート!W101="","",基本情報入力シート!W101)</f>
        <v/>
      </c>
      <c r="O80" s="647" t="str">
        <f>IF(基本情報入力シート!X101="","",基本情報入力シート!X101)</f>
        <v/>
      </c>
      <c r="P80" s="653" t="str">
        <f>IF(基本情報入力シート!Y101="","",基本情報入力シート!Y101)</f>
        <v/>
      </c>
      <c r="Q80" s="654" t="str">
        <f>IF(基本情報入力シート!Z101="","",基本情報入力シート!Z101)</f>
        <v/>
      </c>
      <c r="R80" s="655" t="str">
        <f>IF(基本情報入力シート!AA101="","",基本情報入力シート!AA101)</f>
        <v/>
      </c>
      <c r="S80" s="656"/>
      <c r="T80" s="657"/>
      <c r="U80" s="658" t="str">
        <f>IF(P80="","",VLOOKUP(P80,【参考】数式用!$A$5:$I$28,MATCH(T80,【参考】数式用!$C$4:$G$4,0)+2,0))</f>
        <v/>
      </c>
      <c r="V80" s="285" t="s">
        <v>265</v>
      </c>
      <c r="W80" s="659"/>
      <c r="X80" s="282" t="s">
        <v>266</v>
      </c>
      <c r="Y80" s="659"/>
      <c r="Z80" s="434" t="s">
        <v>267</v>
      </c>
      <c r="AA80" s="660"/>
      <c r="AB80" s="282" t="s">
        <v>266</v>
      </c>
      <c r="AC80" s="660"/>
      <c r="AD80" s="282" t="s">
        <v>268</v>
      </c>
      <c r="AE80" s="661" t="s">
        <v>269</v>
      </c>
      <c r="AF80" s="662" t="str">
        <f t="shared" si="3"/>
        <v/>
      </c>
      <c r="AG80" s="665" t="s">
        <v>270</v>
      </c>
      <c r="AH80" s="664" t="str">
        <f t="shared" si="5"/>
        <v/>
      </c>
    </row>
    <row r="81" spans="1:34" ht="36.75" customHeight="1">
      <c r="A81" s="647">
        <f t="shared" si="4"/>
        <v>70</v>
      </c>
      <c r="B81" s="648" t="str">
        <f>IF(基本情報入力シート!C102="","",基本情報入力シート!C102)</f>
        <v/>
      </c>
      <c r="C81" s="649" t="str">
        <f>IF(基本情報入力シート!D102="","",基本情報入力シート!D102)</f>
        <v/>
      </c>
      <c r="D81" s="650" t="str">
        <f>IF(基本情報入力シート!E102="","",基本情報入力シート!E102)</f>
        <v/>
      </c>
      <c r="E81" s="650" t="str">
        <f>IF(基本情報入力シート!F102="","",基本情報入力シート!F102)</f>
        <v/>
      </c>
      <c r="F81" s="650" t="str">
        <f>IF(基本情報入力シート!G102="","",基本情報入力シート!G102)</f>
        <v/>
      </c>
      <c r="G81" s="650" t="str">
        <f>IF(基本情報入力シート!H102="","",基本情報入力シート!H102)</f>
        <v/>
      </c>
      <c r="H81" s="650" t="str">
        <f>IF(基本情報入力シート!I102="","",基本情報入力シート!I102)</f>
        <v/>
      </c>
      <c r="I81" s="650" t="str">
        <f>IF(基本情報入力シート!J102="","",基本情報入力シート!J102)</f>
        <v/>
      </c>
      <c r="J81" s="650" t="str">
        <f>IF(基本情報入力シート!K102="","",基本情報入力シート!K102)</f>
        <v/>
      </c>
      <c r="K81" s="651" t="str">
        <f>IF(基本情報入力シート!L102="","",基本情報入力シート!L102)</f>
        <v/>
      </c>
      <c r="L81" s="652" t="str">
        <f>IF(基本情報入力シート!M102="","",基本情報入力シート!M102)</f>
        <v/>
      </c>
      <c r="M81" s="652" t="str">
        <f>IF(基本情報入力シート!R102="","",基本情報入力シート!R102)</f>
        <v/>
      </c>
      <c r="N81" s="652" t="str">
        <f>IF(基本情報入力シート!W102="","",基本情報入力シート!W102)</f>
        <v/>
      </c>
      <c r="O81" s="647" t="str">
        <f>IF(基本情報入力シート!X102="","",基本情報入力シート!X102)</f>
        <v/>
      </c>
      <c r="P81" s="653" t="str">
        <f>IF(基本情報入力シート!Y102="","",基本情報入力シート!Y102)</f>
        <v/>
      </c>
      <c r="Q81" s="654" t="str">
        <f>IF(基本情報入力シート!Z102="","",基本情報入力シート!Z102)</f>
        <v/>
      </c>
      <c r="R81" s="655" t="str">
        <f>IF(基本情報入力シート!AA102="","",基本情報入力シート!AA102)</f>
        <v/>
      </c>
      <c r="S81" s="656"/>
      <c r="T81" s="657"/>
      <c r="U81" s="658" t="str">
        <f>IF(P81="","",VLOOKUP(P81,【参考】数式用!$A$5:$I$28,MATCH(T81,【参考】数式用!$C$4:$G$4,0)+2,0))</f>
        <v/>
      </c>
      <c r="V81" s="285" t="s">
        <v>265</v>
      </c>
      <c r="W81" s="659"/>
      <c r="X81" s="282" t="s">
        <v>266</v>
      </c>
      <c r="Y81" s="659"/>
      <c r="Z81" s="434" t="s">
        <v>267</v>
      </c>
      <c r="AA81" s="660"/>
      <c r="AB81" s="282" t="s">
        <v>266</v>
      </c>
      <c r="AC81" s="660"/>
      <c r="AD81" s="282" t="s">
        <v>268</v>
      </c>
      <c r="AE81" s="661" t="s">
        <v>269</v>
      </c>
      <c r="AF81" s="662" t="str">
        <f t="shared" ref="AF81:AF111" si="6">IF(W81&gt;=1,(AA81*12+AC81)-(W81*12+Y81)+1,"")</f>
        <v/>
      </c>
      <c r="AG81" s="665" t="s">
        <v>270</v>
      </c>
      <c r="AH81" s="664" t="str">
        <f t="shared" si="5"/>
        <v/>
      </c>
    </row>
    <row r="82" spans="1:34" ht="36.75" customHeight="1">
      <c r="A82" s="647">
        <f t="shared" si="4"/>
        <v>71</v>
      </c>
      <c r="B82" s="648" t="str">
        <f>IF(基本情報入力シート!C103="","",基本情報入力シート!C103)</f>
        <v/>
      </c>
      <c r="C82" s="649" t="str">
        <f>IF(基本情報入力シート!D103="","",基本情報入力シート!D103)</f>
        <v/>
      </c>
      <c r="D82" s="650" t="str">
        <f>IF(基本情報入力シート!E103="","",基本情報入力シート!E103)</f>
        <v/>
      </c>
      <c r="E82" s="650" t="str">
        <f>IF(基本情報入力シート!F103="","",基本情報入力シート!F103)</f>
        <v/>
      </c>
      <c r="F82" s="650" t="str">
        <f>IF(基本情報入力シート!G103="","",基本情報入力シート!G103)</f>
        <v/>
      </c>
      <c r="G82" s="650" t="str">
        <f>IF(基本情報入力シート!H103="","",基本情報入力シート!H103)</f>
        <v/>
      </c>
      <c r="H82" s="650" t="str">
        <f>IF(基本情報入力シート!I103="","",基本情報入力シート!I103)</f>
        <v/>
      </c>
      <c r="I82" s="650" t="str">
        <f>IF(基本情報入力シート!J103="","",基本情報入力シート!J103)</f>
        <v/>
      </c>
      <c r="J82" s="650" t="str">
        <f>IF(基本情報入力シート!K103="","",基本情報入力シート!K103)</f>
        <v/>
      </c>
      <c r="K82" s="651" t="str">
        <f>IF(基本情報入力シート!L103="","",基本情報入力シート!L103)</f>
        <v/>
      </c>
      <c r="L82" s="652" t="str">
        <f>IF(基本情報入力シート!M103="","",基本情報入力シート!M103)</f>
        <v/>
      </c>
      <c r="M82" s="652" t="str">
        <f>IF(基本情報入力シート!R103="","",基本情報入力シート!R103)</f>
        <v/>
      </c>
      <c r="N82" s="652" t="str">
        <f>IF(基本情報入力シート!W103="","",基本情報入力シート!W103)</f>
        <v/>
      </c>
      <c r="O82" s="647" t="str">
        <f>IF(基本情報入力シート!X103="","",基本情報入力シート!X103)</f>
        <v/>
      </c>
      <c r="P82" s="653" t="str">
        <f>IF(基本情報入力シート!Y103="","",基本情報入力シート!Y103)</f>
        <v/>
      </c>
      <c r="Q82" s="654" t="str">
        <f>IF(基本情報入力シート!Z103="","",基本情報入力シート!Z103)</f>
        <v/>
      </c>
      <c r="R82" s="655" t="str">
        <f>IF(基本情報入力シート!AA103="","",基本情報入力シート!AA103)</f>
        <v/>
      </c>
      <c r="S82" s="656"/>
      <c r="T82" s="657"/>
      <c r="U82" s="658" t="str">
        <f>IF(P82="","",VLOOKUP(P82,【参考】数式用!$A$5:$I$28,MATCH(T82,【参考】数式用!$C$4:$G$4,0)+2,0))</f>
        <v/>
      </c>
      <c r="V82" s="285" t="s">
        <v>265</v>
      </c>
      <c r="W82" s="659"/>
      <c r="X82" s="282" t="s">
        <v>266</v>
      </c>
      <c r="Y82" s="659"/>
      <c r="Z82" s="434" t="s">
        <v>267</v>
      </c>
      <c r="AA82" s="660"/>
      <c r="AB82" s="282" t="s">
        <v>266</v>
      </c>
      <c r="AC82" s="660"/>
      <c r="AD82" s="282" t="s">
        <v>268</v>
      </c>
      <c r="AE82" s="661" t="s">
        <v>269</v>
      </c>
      <c r="AF82" s="662" t="str">
        <f t="shared" si="6"/>
        <v/>
      </c>
      <c r="AG82" s="665" t="s">
        <v>270</v>
      </c>
      <c r="AH82" s="664" t="str">
        <f t="shared" si="5"/>
        <v/>
      </c>
    </row>
    <row r="83" spans="1:34" ht="36.75" customHeight="1">
      <c r="A83" s="647">
        <f t="shared" si="4"/>
        <v>72</v>
      </c>
      <c r="B83" s="648" t="str">
        <f>IF(基本情報入力シート!C104="","",基本情報入力シート!C104)</f>
        <v/>
      </c>
      <c r="C83" s="649" t="str">
        <f>IF(基本情報入力シート!D104="","",基本情報入力シート!D104)</f>
        <v/>
      </c>
      <c r="D83" s="650" t="str">
        <f>IF(基本情報入力シート!E104="","",基本情報入力シート!E104)</f>
        <v/>
      </c>
      <c r="E83" s="650" t="str">
        <f>IF(基本情報入力シート!F104="","",基本情報入力シート!F104)</f>
        <v/>
      </c>
      <c r="F83" s="650" t="str">
        <f>IF(基本情報入力シート!G104="","",基本情報入力シート!G104)</f>
        <v/>
      </c>
      <c r="G83" s="650" t="str">
        <f>IF(基本情報入力シート!H104="","",基本情報入力シート!H104)</f>
        <v/>
      </c>
      <c r="H83" s="650" t="str">
        <f>IF(基本情報入力シート!I104="","",基本情報入力シート!I104)</f>
        <v/>
      </c>
      <c r="I83" s="650" t="str">
        <f>IF(基本情報入力シート!J104="","",基本情報入力シート!J104)</f>
        <v/>
      </c>
      <c r="J83" s="650" t="str">
        <f>IF(基本情報入力シート!K104="","",基本情報入力シート!K104)</f>
        <v/>
      </c>
      <c r="K83" s="651" t="str">
        <f>IF(基本情報入力シート!L104="","",基本情報入力シート!L104)</f>
        <v/>
      </c>
      <c r="L83" s="652" t="str">
        <f>IF(基本情報入力シート!M104="","",基本情報入力シート!M104)</f>
        <v/>
      </c>
      <c r="M83" s="652" t="str">
        <f>IF(基本情報入力シート!R104="","",基本情報入力シート!R104)</f>
        <v/>
      </c>
      <c r="N83" s="652" t="str">
        <f>IF(基本情報入力シート!W104="","",基本情報入力シート!W104)</f>
        <v/>
      </c>
      <c r="O83" s="647" t="str">
        <f>IF(基本情報入力シート!X104="","",基本情報入力シート!X104)</f>
        <v/>
      </c>
      <c r="P83" s="653" t="str">
        <f>IF(基本情報入力シート!Y104="","",基本情報入力シート!Y104)</f>
        <v/>
      </c>
      <c r="Q83" s="654" t="str">
        <f>IF(基本情報入力シート!Z104="","",基本情報入力シート!Z104)</f>
        <v/>
      </c>
      <c r="R83" s="655" t="str">
        <f>IF(基本情報入力シート!AA104="","",基本情報入力シート!AA104)</f>
        <v/>
      </c>
      <c r="S83" s="656"/>
      <c r="T83" s="657"/>
      <c r="U83" s="658" t="str">
        <f>IF(P83="","",VLOOKUP(P83,【参考】数式用!$A$5:$I$28,MATCH(T83,【参考】数式用!$C$4:$G$4,0)+2,0))</f>
        <v/>
      </c>
      <c r="V83" s="285" t="s">
        <v>265</v>
      </c>
      <c r="W83" s="659"/>
      <c r="X83" s="282" t="s">
        <v>266</v>
      </c>
      <c r="Y83" s="659"/>
      <c r="Z83" s="434" t="s">
        <v>267</v>
      </c>
      <c r="AA83" s="660"/>
      <c r="AB83" s="282" t="s">
        <v>266</v>
      </c>
      <c r="AC83" s="660"/>
      <c r="AD83" s="282" t="s">
        <v>268</v>
      </c>
      <c r="AE83" s="661" t="s">
        <v>269</v>
      </c>
      <c r="AF83" s="662" t="str">
        <f t="shared" si="6"/>
        <v/>
      </c>
      <c r="AG83" s="665" t="s">
        <v>270</v>
      </c>
      <c r="AH83" s="664" t="str">
        <f t="shared" si="5"/>
        <v/>
      </c>
    </row>
    <row r="84" spans="1:34" ht="36.75" customHeight="1">
      <c r="A84" s="647">
        <f t="shared" si="4"/>
        <v>73</v>
      </c>
      <c r="B84" s="648" t="str">
        <f>IF(基本情報入力シート!C105="","",基本情報入力シート!C105)</f>
        <v/>
      </c>
      <c r="C84" s="649" t="str">
        <f>IF(基本情報入力シート!D105="","",基本情報入力シート!D105)</f>
        <v/>
      </c>
      <c r="D84" s="650" t="str">
        <f>IF(基本情報入力シート!E105="","",基本情報入力シート!E105)</f>
        <v/>
      </c>
      <c r="E84" s="650" t="str">
        <f>IF(基本情報入力シート!F105="","",基本情報入力シート!F105)</f>
        <v/>
      </c>
      <c r="F84" s="650" t="str">
        <f>IF(基本情報入力シート!G105="","",基本情報入力シート!G105)</f>
        <v/>
      </c>
      <c r="G84" s="650" t="str">
        <f>IF(基本情報入力シート!H105="","",基本情報入力シート!H105)</f>
        <v/>
      </c>
      <c r="H84" s="650" t="str">
        <f>IF(基本情報入力シート!I105="","",基本情報入力シート!I105)</f>
        <v/>
      </c>
      <c r="I84" s="650" t="str">
        <f>IF(基本情報入力シート!J105="","",基本情報入力シート!J105)</f>
        <v/>
      </c>
      <c r="J84" s="650" t="str">
        <f>IF(基本情報入力シート!K105="","",基本情報入力シート!K105)</f>
        <v/>
      </c>
      <c r="K84" s="651" t="str">
        <f>IF(基本情報入力シート!L105="","",基本情報入力シート!L105)</f>
        <v/>
      </c>
      <c r="L84" s="652" t="str">
        <f>IF(基本情報入力シート!M105="","",基本情報入力シート!M105)</f>
        <v/>
      </c>
      <c r="M84" s="652" t="str">
        <f>IF(基本情報入力シート!R105="","",基本情報入力シート!R105)</f>
        <v/>
      </c>
      <c r="N84" s="652" t="str">
        <f>IF(基本情報入力シート!W105="","",基本情報入力シート!W105)</f>
        <v/>
      </c>
      <c r="O84" s="647" t="str">
        <f>IF(基本情報入力シート!X105="","",基本情報入力シート!X105)</f>
        <v/>
      </c>
      <c r="P84" s="653" t="str">
        <f>IF(基本情報入力シート!Y105="","",基本情報入力シート!Y105)</f>
        <v/>
      </c>
      <c r="Q84" s="654" t="str">
        <f>IF(基本情報入力シート!Z105="","",基本情報入力シート!Z105)</f>
        <v/>
      </c>
      <c r="R84" s="655" t="str">
        <f>IF(基本情報入力シート!AA105="","",基本情報入力シート!AA105)</f>
        <v/>
      </c>
      <c r="S84" s="656"/>
      <c r="T84" s="657"/>
      <c r="U84" s="658" t="str">
        <f>IF(P84="","",VLOOKUP(P84,【参考】数式用!$A$5:$I$28,MATCH(T84,【参考】数式用!$C$4:$G$4,0)+2,0))</f>
        <v/>
      </c>
      <c r="V84" s="285" t="s">
        <v>265</v>
      </c>
      <c r="W84" s="659"/>
      <c r="X84" s="282" t="s">
        <v>266</v>
      </c>
      <c r="Y84" s="659"/>
      <c r="Z84" s="434" t="s">
        <v>267</v>
      </c>
      <c r="AA84" s="660"/>
      <c r="AB84" s="282" t="s">
        <v>266</v>
      </c>
      <c r="AC84" s="660"/>
      <c r="AD84" s="282" t="s">
        <v>268</v>
      </c>
      <c r="AE84" s="661" t="s">
        <v>269</v>
      </c>
      <c r="AF84" s="662" t="str">
        <f t="shared" si="6"/>
        <v/>
      </c>
      <c r="AG84" s="665" t="s">
        <v>270</v>
      </c>
      <c r="AH84" s="664" t="str">
        <f t="shared" si="5"/>
        <v/>
      </c>
    </row>
    <row r="85" spans="1:34" ht="36.75" customHeight="1">
      <c r="A85" s="647">
        <f t="shared" si="4"/>
        <v>74</v>
      </c>
      <c r="B85" s="648" t="str">
        <f>IF(基本情報入力シート!C106="","",基本情報入力シート!C106)</f>
        <v/>
      </c>
      <c r="C85" s="649" t="str">
        <f>IF(基本情報入力シート!D106="","",基本情報入力シート!D106)</f>
        <v/>
      </c>
      <c r="D85" s="650" t="str">
        <f>IF(基本情報入力シート!E106="","",基本情報入力シート!E106)</f>
        <v/>
      </c>
      <c r="E85" s="650" t="str">
        <f>IF(基本情報入力シート!F106="","",基本情報入力シート!F106)</f>
        <v/>
      </c>
      <c r="F85" s="650" t="str">
        <f>IF(基本情報入力シート!G106="","",基本情報入力シート!G106)</f>
        <v/>
      </c>
      <c r="G85" s="650" t="str">
        <f>IF(基本情報入力シート!H106="","",基本情報入力シート!H106)</f>
        <v/>
      </c>
      <c r="H85" s="650" t="str">
        <f>IF(基本情報入力シート!I106="","",基本情報入力シート!I106)</f>
        <v/>
      </c>
      <c r="I85" s="650" t="str">
        <f>IF(基本情報入力シート!J106="","",基本情報入力シート!J106)</f>
        <v/>
      </c>
      <c r="J85" s="650" t="str">
        <f>IF(基本情報入力シート!K106="","",基本情報入力シート!K106)</f>
        <v/>
      </c>
      <c r="K85" s="651" t="str">
        <f>IF(基本情報入力シート!L106="","",基本情報入力シート!L106)</f>
        <v/>
      </c>
      <c r="L85" s="652" t="str">
        <f>IF(基本情報入力シート!M106="","",基本情報入力シート!M106)</f>
        <v/>
      </c>
      <c r="M85" s="652" t="str">
        <f>IF(基本情報入力シート!R106="","",基本情報入力シート!R106)</f>
        <v/>
      </c>
      <c r="N85" s="652" t="str">
        <f>IF(基本情報入力シート!W106="","",基本情報入力シート!W106)</f>
        <v/>
      </c>
      <c r="O85" s="647" t="str">
        <f>IF(基本情報入力シート!X106="","",基本情報入力シート!X106)</f>
        <v/>
      </c>
      <c r="P85" s="653" t="str">
        <f>IF(基本情報入力シート!Y106="","",基本情報入力シート!Y106)</f>
        <v/>
      </c>
      <c r="Q85" s="654" t="str">
        <f>IF(基本情報入力シート!Z106="","",基本情報入力シート!Z106)</f>
        <v/>
      </c>
      <c r="R85" s="655" t="str">
        <f>IF(基本情報入力シート!AA106="","",基本情報入力シート!AA106)</f>
        <v/>
      </c>
      <c r="S85" s="656"/>
      <c r="T85" s="657"/>
      <c r="U85" s="658" t="str">
        <f>IF(P85="","",VLOOKUP(P85,【参考】数式用!$A$5:$I$28,MATCH(T85,【参考】数式用!$C$4:$G$4,0)+2,0))</f>
        <v/>
      </c>
      <c r="V85" s="285" t="s">
        <v>265</v>
      </c>
      <c r="W85" s="659"/>
      <c r="X85" s="282" t="s">
        <v>266</v>
      </c>
      <c r="Y85" s="659"/>
      <c r="Z85" s="434" t="s">
        <v>267</v>
      </c>
      <c r="AA85" s="660"/>
      <c r="AB85" s="282" t="s">
        <v>266</v>
      </c>
      <c r="AC85" s="660"/>
      <c r="AD85" s="282" t="s">
        <v>268</v>
      </c>
      <c r="AE85" s="661" t="s">
        <v>269</v>
      </c>
      <c r="AF85" s="662" t="str">
        <f t="shared" si="6"/>
        <v/>
      </c>
      <c r="AG85" s="665" t="s">
        <v>270</v>
      </c>
      <c r="AH85" s="664" t="str">
        <f t="shared" si="5"/>
        <v/>
      </c>
    </row>
    <row r="86" spans="1:34" ht="36.75" customHeight="1">
      <c r="A86" s="647">
        <f t="shared" si="4"/>
        <v>75</v>
      </c>
      <c r="B86" s="648" t="str">
        <f>IF(基本情報入力シート!C107="","",基本情報入力シート!C107)</f>
        <v/>
      </c>
      <c r="C86" s="649" t="str">
        <f>IF(基本情報入力シート!D107="","",基本情報入力シート!D107)</f>
        <v/>
      </c>
      <c r="D86" s="650" t="str">
        <f>IF(基本情報入力シート!E107="","",基本情報入力シート!E107)</f>
        <v/>
      </c>
      <c r="E86" s="650" t="str">
        <f>IF(基本情報入力シート!F107="","",基本情報入力シート!F107)</f>
        <v/>
      </c>
      <c r="F86" s="650" t="str">
        <f>IF(基本情報入力シート!G107="","",基本情報入力シート!G107)</f>
        <v/>
      </c>
      <c r="G86" s="650" t="str">
        <f>IF(基本情報入力シート!H107="","",基本情報入力シート!H107)</f>
        <v/>
      </c>
      <c r="H86" s="650" t="str">
        <f>IF(基本情報入力シート!I107="","",基本情報入力シート!I107)</f>
        <v/>
      </c>
      <c r="I86" s="650" t="str">
        <f>IF(基本情報入力シート!J107="","",基本情報入力シート!J107)</f>
        <v/>
      </c>
      <c r="J86" s="650" t="str">
        <f>IF(基本情報入力シート!K107="","",基本情報入力シート!K107)</f>
        <v/>
      </c>
      <c r="K86" s="651" t="str">
        <f>IF(基本情報入力シート!L107="","",基本情報入力シート!L107)</f>
        <v/>
      </c>
      <c r="L86" s="652" t="str">
        <f>IF(基本情報入力シート!M107="","",基本情報入力シート!M107)</f>
        <v/>
      </c>
      <c r="M86" s="652" t="str">
        <f>IF(基本情報入力シート!R107="","",基本情報入力シート!R107)</f>
        <v/>
      </c>
      <c r="N86" s="652" t="str">
        <f>IF(基本情報入力シート!W107="","",基本情報入力シート!W107)</f>
        <v/>
      </c>
      <c r="O86" s="647" t="str">
        <f>IF(基本情報入力シート!X107="","",基本情報入力シート!X107)</f>
        <v/>
      </c>
      <c r="P86" s="653" t="str">
        <f>IF(基本情報入力シート!Y107="","",基本情報入力シート!Y107)</f>
        <v/>
      </c>
      <c r="Q86" s="654" t="str">
        <f>IF(基本情報入力シート!Z107="","",基本情報入力シート!Z107)</f>
        <v/>
      </c>
      <c r="R86" s="655" t="str">
        <f>IF(基本情報入力シート!AA107="","",基本情報入力シート!AA107)</f>
        <v/>
      </c>
      <c r="S86" s="656"/>
      <c r="T86" s="657"/>
      <c r="U86" s="658" t="str">
        <f>IF(P86="","",VLOOKUP(P86,【参考】数式用!$A$5:$I$28,MATCH(T86,【参考】数式用!$C$4:$G$4,0)+2,0))</f>
        <v/>
      </c>
      <c r="V86" s="285" t="s">
        <v>265</v>
      </c>
      <c r="W86" s="659"/>
      <c r="X86" s="282" t="s">
        <v>266</v>
      </c>
      <c r="Y86" s="659"/>
      <c r="Z86" s="434" t="s">
        <v>267</v>
      </c>
      <c r="AA86" s="660"/>
      <c r="AB86" s="282" t="s">
        <v>266</v>
      </c>
      <c r="AC86" s="660"/>
      <c r="AD86" s="282" t="s">
        <v>268</v>
      </c>
      <c r="AE86" s="661" t="s">
        <v>269</v>
      </c>
      <c r="AF86" s="662" t="str">
        <f t="shared" si="6"/>
        <v/>
      </c>
      <c r="AG86" s="665" t="s">
        <v>270</v>
      </c>
      <c r="AH86" s="664" t="str">
        <f t="shared" si="5"/>
        <v/>
      </c>
    </row>
    <row r="87" spans="1:34" ht="36.75" customHeight="1">
      <c r="A87" s="647">
        <f t="shared" si="4"/>
        <v>76</v>
      </c>
      <c r="B87" s="648" t="str">
        <f>IF(基本情報入力シート!C108="","",基本情報入力シート!C108)</f>
        <v/>
      </c>
      <c r="C87" s="649" t="str">
        <f>IF(基本情報入力シート!D108="","",基本情報入力シート!D108)</f>
        <v/>
      </c>
      <c r="D87" s="650" t="str">
        <f>IF(基本情報入力シート!E108="","",基本情報入力シート!E108)</f>
        <v/>
      </c>
      <c r="E87" s="650" t="str">
        <f>IF(基本情報入力シート!F108="","",基本情報入力シート!F108)</f>
        <v/>
      </c>
      <c r="F87" s="650" t="str">
        <f>IF(基本情報入力シート!G108="","",基本情報入力シート!G108)</f>
        <v/>
      </c>
      <c r="G87" s="650" t="str">
        <f>IF(基本情報入力シート!H108="","",基本情報入力シート!H108)</f>
        <v/>
      </c>
      <c r="H87" s="650" t="str">
        <f>IF(基本情報入力シート!I108="","",基本情報入力シート!I108)</f>
        <v/>
      </c>
      <c r="I87" s="650" t="str">
        <f>IF(基本情報入力シート!J108="","",基本情報入力シート!J108)</f>
        <v/>
      </c>
      <c r="J87" s="650" t="str">
        <f>IF(基本情報入力シート!K108="","",基本情報入力シート!K108)</f>
        <v/>
      </c>
      <c r="K87" s="651" t="str">
        <f>IF(基本情報入力シート!L108="","",基本情報入力シート!L108)</f>
        <v/>
      </c>
      <c r="L87" s="652" t="str">
        <f>IF(基本情報入力シート!M108="","",基本情報入力シート!M108)</f>
        <v/>
      </c>
      <c r="M87" s="652" t="str">
        <f>IF(基本情報入力シート!R108="","",基本情報入力シート!R108)</f>
        <v/>
      </c>
      <c r="N87" s="652" t="str">
        <f>IF(基本情報入力シート!W108="","",基本情報入力シート!W108)</f>
        <v/>
      </c>
      <c r="O87" s="647" t="str">
        <f>IF(基本情報入力シート!X108="","",基本情報入力シート!X108)</f>
        <v/>
      </c>
      <c r="P87" s="653" t="str">
        <f>IF(基本情報入力シート!Y108="","",基本情報入力シート!Y108)</f>
        <v/>
      </c>
      <c r="Q87" s="654" t="str">
        <f>IF(基本情報入力シート!Z108="","",基本情報入力シート!Z108)</f>
        <v/>
      </c>
      <c r="R87" s="655" t="str">
        <f>IF(基本情報入力シート!AA108="","",基本情報入力シート!AA108)</f>
        <v/>
      </c>
      <c r="S87" s="656"/>
      <c r="T87" s="657"/>
      <c r="U87" s="658" t="str">
        <f>IF(P87="","",VLOOKUP(P87,【参考】数式用!$A$5:$I$28,MATCH(T87,【参考】数式用!$C$4:$G$4,0)+2,0))</f>
        <v/>
      </c>
      <c r="V87" s="285" t="s">
        <v>265</v>
      </c>
      <c r="W87" s="659"/>
      <c r="X87" s="282" t="s">
        <v>266</v>
      </c>
      <c r="Y87" s="659"/>
      <c r="Z87" s="434" t="s">
        <v>267</v>
      </c>
      <c r="AA87" s="660"/>
      <c r="AB87" s="282" t="s">
        <v>266</v>
      </c>
      <c r="AC87" s="660"/>
      <c r="AD87" s="282" t="s">
        <v>268</v>
      </c>
      <c r="AE87" s="661" t="s">
        <v>269</v>
      </c>
      <c r="AF87" s="662" t="str">
        <f t="shared" si="6"/>
        <v/>
      </c>
      <c r="AG87" s="665" t="s">
        <v>270</v>
      </c>
      <c r="AH87" s="664" t="str">
        <f t="shared" si="5"/>
        <v/>
      </c>
    </row>
    <row r="88" spans="1:34" ht="36.75" customHeight="1">
      <c r="A88" s="647">
        <f t="shared" si="4"/>
        <v>77</v>
      </c>
      <c r="B88" s="648" t="str">
        <f>IF(基本情報入力シート!C109="","",基本情報入力シート!C109)</f>
        <v/>
      </c>
      <c r="C88" s="649" t="str">
        <f>IF(基本情報入力シート!D109="","",基本情報入力シート!D109)</f>
        <v/>
      </c>
      <c r="D88" s="650" t="str">
        <f>IF(基本情報入力シート!E109="","",基本情報入力シート!E109)</f>
        <v/>
      </c>
      <c r="E88" s="650" t="str">
        <f>IF(基本情報入力シート!F109="","",基本情報入力シート!F109)</f>
        <v/>
      </c>
      <c r="F88" s="650" t="str">
        <f>IF(基本情報入力シート!G109="","",基本情報入力シート!G109)</f>
        <v/>
      </c>
      <c r="G88" s="650" t="str">
        <f>IF(基本情報入力シート!H109="","",基本情報入力シート!H109)</f>
        <v/>
      </c>
      <c r="H88" s="650" t="str">
        <f>IF(基本情報入力シート!I109="","",基本情報入力シート!I109)</f>
        <v/>
      </c>
      <c r="I88" s="650" t="str">
        <f>IF(基本情報入力シート!J109="","",基本情報入力シート!J109)</f>
        <v/>
      </c>
      <c r="J88" s="650" t="str">
        <f>IF(基本情報入力シート!K109="","",基本情報入力シート!K109)</f>
        <v/>
      </c>
      <c r="K88" s="651" t="str">
        <f>IF(基本情報入力シート!L109="","",基本情報入力シート!L109)</f>
        <v/>
      </c>
      <c r="L88" s="652" t="str">
        <f>IF(基本情報入力シート!M109="","",基本情報入力シート!M109)</f>
        <v/>
      </c>
      <c r="M88" s="652" t="str">
        <f>IF(基本情報入力シート!R109="","",基本情報入力シート!R109)</f>
        <v/>
      </c>
      <c r="N88" s="652" t="str">
        <f>IF(基本情報入力シート!W109="","",基本情報入力シート!W109)</f>
        <v/>
      </c>
      <c r="O88" s="647" t="str">
        <f>IF(基本情報入力シート!X109="","",基本情報入力シート!X109)</f>
        <v/>
      </c>
      <c r="P88" s="653" t="str">
        <f>IF(基本情報入力シート!Y109="","",基本情報入力シート!Y109)</f>
        <v/>
      </c>
      <c r="Q88" s="654" t="str">
        <f>IF(基本情報入力シート!Z109="","",基本情報入力シート!Z109)</f>
        <v/>
      </c>
      <c r="R88" s="655" t="str">
        <f>IF(基本情報入力シート!AA109="","",基本情報入力シート!AA109)</f>
        <v/>
      </c>
      <c r="S88" s="656"/>
      <c r="T88" s="657"/>
      <c r="U88" s="658" t="str">
        <f>IF(P88="","",VLOOKUP(P88,【参考】数式用!$A$5:$I$28,MATCH(T88,【参考】数式用!$C$4:$G$4,0)+2,0))</f>
        <v/>
      </c>
      <c r="V88" s="285" t="s">
        <v>265</v>
      </c>
      <c r="W88" s="659"/>
      <c r="X88" s="282" t="s">
        <v>266</v>
      </c>
      <c r="Y88" s="659"/>
      <c r="Z88" s="434" t="s">
        <v>267</v>
      </c>
      <c r="AA88" s="660"/>
      <c r="AB88" s="282" t="s">
        <v>266</v>
      </c>
      <c r="AC88" s="660"/>
      <c r="AD88" s="282" t="s">
        <v>268</v>
      </c>
      <c r="AE88" s="661" t="s">
        <v>269</v>
      </c>
      <c r="AF88" s="662" t="str">
        <f t="shared" si="6"/>
        <v/>
      </c>
      <c r="AG88" s="665" t="s">
        <v>270</v>
      </c>
      <c r="AH88" s="664" t="str">
        <f t="shared" si="5"/>
        <v/>
      </c>
    </row>
    <row r="89" spans="1:34" ht="36.75" customHeight="1">
      <c r="A89" s="647">
        <f t="shared" si="4"/>
        <v>78</v>
      </c>
      <c r="B89" s="648" t="str">
        <f>IF(基本情報入力シート!C110="","",基本情報入力シート!C110)</f>
        <v/>
      </c>
      <c r="C89" s="649" t="str">
        <f>IF(基本情報入力シート!D110="","",基本情報入力シート!D110)</f>
        <v/>
      </c>
      <c r="D89" s="650" t="str">
        <f>IF(基本情報入力シート!E110="","",基本情報入力シート!E110)</f>
        <v/>
      </c>
      <c r="E89" s="650" t="str">
        <f>IF(基本情報入力シート!F110="","",基本情報入力シート!F110)</f>
        <v/>
      </c>
      <c r="F89" s="650" t="str">
        <f>IF(基本情報入力シート!G110="","",基本情報入力シート!G110)</f>
        <v/>
      </c>
      <c r="G89" s="650" t="str">
        <f>IF(基本情報入力シート!H110="","",基本情報入力シート!H110)</f>
        <v/>
      </c>
      <c r="H89" s="650" t="str">
        <f>IF(基本情報入力シート!I110="","",基本情報入力シート!I110)</f>
        <v/>
      </c>
      <c r="I89" s="650" t="str">
        <f>IF(基本情報入力シート!J110="","",基本情報入力シート!J110)</f>
        <v/>
      </c>
      <c r="J89" s="650" t="str">
        <f>IF(基本情報入力シート!K110="","",基本情報入力シート!K110)</f>
        <v/>
      </c>
      <c r="K89" s="651" t="str">
        <f>IF(基本情報入力シート!L110="","",基本情報入力シート!L110)</f>
        <v/>
      </c>
      <c r="L89" s="652" t="str">
        <f>IF(基本情報入力シート!M110="","",基本情報入力シート!M110)</f>
        <v/>
      </c>
      <c r="M89" s="652" t="str">
        <f>IF(基本情報入力シート!R110="","",基本情報入力シート!R110)</f>
        <v/>
      </c>
      <c r="N89" s="652" t="str">
        <f>IF(基本情報入力シート!W110="","",基本情報入力シート!W110)</f>
        <v/>
      </c>
      <c r="O89" s="647" t="str">
        <f>IF(基本情報入力シート!X110="","",基本情報入力シート!X110)</f>
        <v/>
      </c>
      <c r="P89" s="653" t="str">
        <f>IF(基本情報入力シート!Y110="","",基本情報入力シート!Y110)</f>
        <v/>
      </c>
      <c r="Q89" s="654" t="str">
        <f>IF(基本情報入力シート!Z110="","",基本情報入力シート!Z110)</f>
        <v/>
      </c>
      <c r="R89" s="655" t="str">
        <f>IF(基本情報入力シート!AA110="","",基本情報入力シート!AA110)</f>
        <v/>
      </c>
      <c r="S89" s="656"/>
      <c r="T89" s="657"/>
      <c r="U89" s="658" t="str">
        <f>IF(P89="","",VLOOKUP(P89,【参考】数式用!$A$5:$I$28,MATCH(T89,【参考】数式用!$C$4:$G$4,0)+2,0))</f>
        <v/>
      </c>
      <c r="V89" s="285" t="s">
        <v>265</v>
      </c>
      <c r="W89" s="659"/>
      <c r="X89" s="282" t="s">
        <v>266</v>
      </c>
      <c r="Y89" s="659"/>
      <c r="Z89" s="434" t="s">
        <v>267</v>
      </c>
      <c r="AA89" s="660"/>
      <c r="AB89" s="282" t="s">
        <v>266</v>
      </c>
      <c r="AC89" s="660"/>
      <c r="AD89" s="282" t="s">
        <v>268</v>
      </c>
      <c r="AE89" s="661" t="s">
        <v>269</v>
      </c>
      <c r="AF89" s="662" t="str">
        <f t="shared" si="6"/>
        <v/>
      </c>
      <c r="AG89" s="665" t="s">
        <v>270</v>
      </c>
      <c r="AH89" s="664" t="str">
        <f t="shared" si="5"/>
        <v/>
      </c>
    </row>
    <row r="90" spans="1:34" ht="36.75" customHeight="1">
      <c r="A90" s="647">
        <f t="shared" si="4"/>
        <v>79</v>
      </c>
      <c r="B90" s="648" t="str">
        <f>IF(基本情報入力シート!C111="","",基本情報入力シート!C111)</f>
        <v/>
      </c>
      <c r="C90" s="649" t="str">
        <f>IF(基本情報入力シート!D111="","",基本情報入力シート!D111)</f>
        <v/>
      </c>
      <c r="D90" s="650" t="str">
        <f>IF(基本情報入力シート!E111="","",基本情報入力シート!E111)</f>
        <v/>
      </c>
      <c r="E90" s="650" t="str">
        <f>IF(基本情報入力シート!F111="","",基本情報入力シート!F111)</f>
        <v/>
      </c>
      <c r="F90" s="650" t="str">
        <f>IF(基本情報入力シート!G111="","",基本情報入力シート!G111)</f>
        <v/>
      </c>
      <c r="G90" s="650" t="str">
        <f>IF(基本情報入力シート!H111="","",基本情報入力シート!H111)</f>
        <v/>
      </c>
      <c r="H90" s="650" t="str">
        <f>IF(基本情報入力シート!I111="","",基本情報入力シート!I111)</f>
        <v/>
      </c>
      <c r="I90" s="650" t="str">
        <f>IF(基本情報入力シート!J111="","",基本情報入力シート!J111)</f>
        <v/>
      </c>
      <c r="J90" s="650" t="str">
        <f>IF(基本情報入力シート!K111="","",基本情報入力シート!K111)</f>
        <v/>
      </c>
      <c r="K90" s="651" t="str">
        <f>IF(基本情報入力シート!L111="","",基本情報入力シート!L111)</f>
        <v/>
      </c>
      <c r="L90" s="652" t="str">
        <f>IF(基本情報入力シート!M111="","",基本情報入力シート!M111)</f>
        <v/>
      </c>
      <c r="M90" s="652" t="str">
        <f>IF(基本情報入力シート!R111="","",基本情報入力シート!R111)</f>
        <v/>
      </c>
      <c r="N90" s="652" t="str">
        <f>IF(基本情報入力シート!W111="","",基本情報入力シート!W111)</f>
        <v/>
      </c>
      <c r="O90" s="647" t="str">
        <f>IF(基本情報入力シート!X111="","",基本情報入力シート!X111)</f>
        <v/>
      </c>
      <c r="P90" s="653" t="str">
        <f>IF(基本情報入力シート!Y111="","",基本情報入力シート!Y111)</f>
        <v/>
      </c>
      <c r="Q90" s="654" t="str">
        <f>IF(基本情報入力シート!Z111="","",基本情報入力シート!Z111)</f>
        <v/>
      </c>
      <c r="R90" s="655" t="str">
        <f>IF(基本情報入力シート!AA111="","",基本情報入力シート!AA111)</f>
        <v/>
      </c>
      <c r="S90" s="656"/>
      <c r="T90" s="657"/>
      <c r="U90" s="658" t="str">
        <f>IF(P90="","",VLOOKUP(P90,【参考】数式用!$A$5:$I$28,MATCH(T90,【参考】数式用!$C$4:$G$4,0)+2,0))</f>
        <v/>
      </c>
      <c r="V90" s="285" t="s">
        <v>265</v>
      </c>
      <c r="W90" s="659"/>
      <c r="X90" s="282" t="s">
        <v>266</v>
      </c>
      <c r="Y90" s="659"/>
      <c r="Z90" s="434" t="s">
        <v>267</v>
      </c>
      <c r="AA90" s="660"/>
      <c r="AB90" s="282" t="s">
        <v>266</v>
      </c>
      <c r="AC90" s="660"/>
      <c r="AD90" s="282" t="s">
        <v>268</v>
      </c>
      <c r="AE90" s="661" t="s">
        <v>269</v>
      </c>
      <c r="AF90" s="662" t="str">
        <f t="shared" si="6"/>
        <v/>
      </c>
      <c r="AG90" s="665" t="s">
        <v>270</v>
      </c>
      <c r="AH90" s="664" t="str">
        <f t="shared" si="5"/>
        <v/>
      </c>
    </row>
    <row r="91" spans="1:34" ht="36.75" customHeight="1">
      <c r="A91" s="647">
        <f t="shared" ref="A91:A111" si="7">A90+1</f>
        <v>80</v>
      </c>
      <c r="B91" s="648" t="str">
        <f>IF(基本情報入力シート!C112="","",基本情報入力シート!C112)</f>
        <v/>
      </c>
      <c r="C91" s="649" t="str">
        <f>IF(基本情報入力シート!D112="","",基本情報入力シート!D112)</f>
        <v/>
      </c>
      <c r="D91" s="650" t="str">
        <f>IF(基本情報入力シート!E112="","",基本情報入力シート!E112)</f>
        <v/>
      </c>
      <c r="E91" s="650" t="str">
        <f>IF(基本情報入力シート!F112="","",基本情報入力シート!F112)</f>
        <v/>
      </c>
      <c r="F91" s="650" t="str">
        <f>IF(基本情報入力シート!G112="","",基本情報入力シート!G112)</f>
        <v/>
      </c>
      <c r="G91" s="650" t="str">
        <f>IF(基本情報入力シート!H112="","",基本情報入力シート!H112)</f>
        <v/>
      </c>
      <c r="H91" s="650" t="str">
        <f>IF(基本情報入力シート!I112="","",基本情報入力シート!I112)</f>
        <v/>
      </c>
      <c r="I91" s="650" t="str">
        <f>IF(基本情報入力シート!J112="","",基本情報入力シート!J112)</f>
        <v/>
      </c>
      <c r="J91" s="650" t="str">
        <f>IF(基本情報入力シート!K112="","",基本情報入力シート!K112)</f>
        <v/>
      </c>
      <c r="K91" s="651" t="str">
        <f>IF(基本情報入力シート!L112="","",基本情報入力シート!L112)</f>
        <v/>
      </c>
      <c r="L91" s="652" t="str">
        <f>IF(基本情報入力シート!M112="","",基本情報入力シート!M112)</f>
        <v/>
      </c>
      <c r="M91" s="652" t="str">
        <f>IF(基本情報入力シート!R112="","",基本情報入力シート!R112)</f>
        <v/>
      </c>
      <c r="N91" s="652" t="str">
        <f>IF(基本情報入力シート!W112="","",基本情報入力シート!W112)</f>
        <v/>
      </c>
      <c r="O91" s="647" t="str">
        <f>IF(基本情報入力シート!X112="","",基本情報入力シート!X112)</f>
        <v/>
      </c>
      <c r="P91" s="653" t="str">
        <f>IF(基本情報入力シート!Y112="","",基本情報入力シート!Y112)</f>
        <v/>
      </c>
      <c r="Q91" s="654" t="str">
        <f>IF(基本情報入力シート!Z112="","",基本情報入力シート!Z112)</f>
        <v/>
      </c>
      <c r="R91" s="655" t="str">
        <f>IF(基本情報入力シート!AA112="","",基本情報入力シート!AA112)</f>
        <v/>
      </c>
      <c r="S91" s="656"/>
      <c r="T91" s="657"/>
      <c r="U91" s="658" t="str">
        <f>IF(P91="","",VLOOKUP(P91,【参考】数式用!$A$5:$I$28,MATCH(T91,【参考】数式用!$C$4:$G$4,0)+2,0))</f>
        <v/>
      </c>
      <c r="V91" s="285" t="s">
        <v>265</v>
      </c>
      <c r="W91" s="659"/>
      <c r="X91" s="282" t="s">
        <v>266</v>
      </c>
      <c r="Y91" s="659"/>
      <c r="Z91" s="434" t="s">
        <v>267</v>
      </c>
      <c r="AA91" s="660"/>
      <c r="AB91" s="282" t="s">
        <v>266</v>
      </c>
      <c r="AC91" s="660"/>
      <c r="AD91" s="282" t="s">
        <v>268</v>
      </c>
      <c r="AE91" s="661" t="s">
        <v>269</v>
      </c>
      <c r="AF91" s="662" t="str">
        <f t="shared" si="6"/>
        <v/>
      </c>
      <c r="AG91" s="665" t="s">
        <v>270</v>
      </c>
      <c r="AH91" s="664" t="str">
        <f t="shared" si="5"/>
        <v/>
      </c>
    </row>
    <row r="92" spans="1:34" ht="36.75" customHeight="1">
      <c r="A92" s="647">
        <f t="shared" si="7"/>
        <v>81</v>
      </c>
      <c r="B92" s="648" t="str">
        <f>IF(基本情報入力シート!C113="","",基本情報入力シート!C113)</f>
        <v/>
      </c>
      <c r="C92" s="649" t="str">
        <f>IF(基本情報入力シート!D113="","",基本情報入力シート!D113)</f>
        <v/>
      </c>
      <c r="D92" s="650" t="str">
        <f>IF(基本情報入力シート!E113="","",基本情報入力シート!E113)</f>
        <v/>
      </c>
      <c r="E92" s="650" t="str">
        <f>IF(基本情報入力シート!F113="","",基本情報入力シート!F113)</f>
        <v/>
      </c>
      <c r="F92" s="650" t="str">
        <f>IF(基本情報入力シート!G113="","",基本情報入力シート!G113)</f>
        <v/>
      </c>
      <c r="G92" s="650" t="str">
        <f>IF(基本情報入力シート!H113="","",基本情報入力シート!H113)</f>
        <v/>
      </c>
      <c r="H92" s="650" t="str">
        <f>IF(基本情報入力シート!I113="","",基本情報入力シート!I113)</f>
        <v/>
      </c>
      <c r="I92" s="650" t="str">
        <f>IF(基本情報入力シート!J113="","",基本情報入力シート!J113)</f>
        <v/>
      </c>
      <c r="J92" s="650" t="str">
        <f>IF(基本情報入力シート!K113="","",基本情報入力シート!K113)</f>
        <v/>
      </c>
      <c r="K92" s="651" t="str">
        <f>IF(基本情報入力シート!L113="","",基本情報入力シート!L113)</f>
        <v/>
      </c>
      <c r="L92" s="652" t="str">
        <f>IF(基本情報入力シート!M113="","",基本情報入力シート!M113)</f>
        <v/>
      </c>
      <c r="M92" s="652" t="str">
        <f>IF(基本情報入力シート!R113="","",基本情報入力シート!R113)</f>
        <v/>
      </c>
      <c r="N92" s="652" t="str">
        <f>IF(基本情報入力シート!W113="","",基本情報入力シート!W113)</f>
        <v/>
      </c>
      <c r="O92" s="647" t="str">
        <f>IF(基本情報入力シート!X113="","",基本情報入力シート!X113)</f>
        <v/>
      </c>
      <c r="P92" s="653" t="str">
        <f>IF(基本情報入力シート!Y113="","",基本情報入力シート!Y113)</f>
        <v/>
      </c>
      <c r="Q92" s="654" t="str">
        <f>IF(基本情報入力シート!Z113="","",基本情報入力シート!Z113)</f>
        <v/>
      </c>
      <c r="R92" s="655" t="str">
        <f>IF(基本情報入力シート!AA113="","",基本情報入力シート!AA113)</f>
        <v/>
      </c>
      <c r="S92" s="656"/>
      <c r="T92" s="657"/>
      <c r="U92" s="658" t="str">
        <f>IF(P92="","",VLOOKUP(P92,【参考】数式用!$A$5:$I$28,MATCH(T92,【参考】数式用!$C$4:$G$4,0)+2,0))</f>
        <v/>
      </c>
      <c r="V92" s="285" t="s">
        <v>265</v>
      </c>
      <c r="W92" s="659"/>
      <c r="X92" s="282" t="s">
        <v>266</v>
      </c>
      <c r="Y92" s="659"/>
      <c r="Z92" s="434" t="s">
        <v>267</v>
      </c>
      <c r="AA92" s="660"/>
      <c r="AB92" s="282" t="s">
        <v>266</v>
      </c>
      <c r="AC92" s="660"/>
      <c r="AD92" s="282" t="s">
        <v>268</v>
      </c>
      <c r="AE92" s="661" t="s">
        <v>269</v>
      </c>
      <c r="AF92" s="662" t="str">
        <f t="shared" si="6"/>
        <v/>
      </c>
      <c r="AG92" s="665" t="s">
        <v>270</v>
      </c>
      <c r="AH92" s="664" t="str">
        <f t="shared" si="5"/>
        <v/>
      </c>
    </row>
    <row r="93" spans="1:34" ht="36.75" customHeight="1">
      <c r="A93" s="647">
        <f t="shared" si="7"/>
        <v>82</v>
      </c>
      <c r="B93" s="648" t="str">
        <f>IF(基本情報入力シート!C114="","",基本情報入力シート!C114)</f>
        <v/>
      </c>
      <c r="C93" s="649" t="str">
        <f>IF(基本情報入力シート!D114="","",基本情報入力シート!D114)</f>
        <v/>
      </c>
      <c r="D93" s="650" t="str">
        <f>IF(基本情報入力シート!E114="","",基本情報入力シート!E114)</f>
        <v/>
      </c>
      <c r="E93" s="650" t="str">
        <f>IF(基本情報入力シート!F114="","",基本情報入力シート!F114)</f>
        <v/>
      </c>
      <c r="F93" s="650" t="str">
        <f>IF(基本情報入力シート!G114="","",基本情報入力シート!G114)</f>
        <v/>
      </c>
      <c r="G93" s="650" t="str">
        <f>IF(基本情報入力シート!H114="","",基本情報入力シート!H114)</f>
        <v/>
      </c>
      <c r="H93" s="650" t="str">
        <f>IF(基本情報入力シート!I114="","",基本情報入力シート!I114)</f>
        <v/>
      </c>
      <c r="I93" s="650" t="str">
        <f>IF(基本情報入力シート!J114="","",基本情報入力シート!J114)</f>
        <v/>
      </c>
      <c r="J93" s="650" t="str">
        <f>IF(基本情報入力シート!K114="","",基本情報入力シート!K114)</f>
        <v/>
      </c>
      <c r="K93" s="651" t="str">
        <f>IF(基本情報入力シート!L114="","",基本情報入力シート!L114)</f>
        <v/>
      </c>
      <c r="L93" s="652" t="str">
        <f>IF(基本情報入力シート!M114="","",基本情報入力シート!M114)</f>
        <v/>
      </c>
      <c r="M93" s="652" t="str">
        <f>IF(基本情報入力シート!R114="","",基本情報入力シート!R114)</f>
        <v/>
      </c>
      <c r="N93" s="652" t="str">
        <f>IF(基本情報入力シート!W114="","",基本情報入力シート!W114)</f>
        <v/>
      </c>
      <c r="O93" s="647" t="str">
        <f>IF(基本情報入力シート!X114="","",基本情報入力シート!X114)</f>
        <v/>
      </c>
      <c r="P93" s="653" t="str">
        <f>IF(基本情報入力シート!Y114="","",基本情報入力シート!Y114)</f>
        <v/>
      </c>
      <c r="Q93" s="654" t="str">
        <f>IF(基本情報入力シート!Z114="","",基本情報入力シート!Z114)</f>
        <v/>
      </c>
      <c r="R93" s="655" t="str">
        <f>IF(基本情報入力シート!AA114="","",基本情報入力シート!AA114)</f>
        <v/>
      </c>
      <c r="S93" s="656"/>
      <c r="T93" s="657"/>
      <c r="U93" s="658" t="str">
        <f>IF(P93="","",VLOOKUP(P93,【参考】数式用!$A$5:$I$28,MATCH(T93,【参考】数式用!$C$4:$G$4,0)+2,0))</f>
        <v/>
      </c>
      <c r="V93" s="285" t="s">
        <v>265</v>
      </c>
      <c r="W93" s="659"/>
      <c r="X93" s="282" t="s">
        <v>266</v>
      </c>
      <c r="Y93" s="659"/>
      <c r="Z93" s="434" t="s">
        <v>267</v>
      </c>
      <c r="AA93" s="660"/>
      <c r="AB93" s="282" t="s">
        <v>266</v>
      </c>
      <c r="AC93" s="660"/>
      <c r="AD93" s="282" t="s">
        <v>268</v>
      </c>
      <c r="AE93" s="661" t="s">
        <v>269</v>
      </c>
      <c r="AF93" s="662" t="str">
        <f t="shared" si="6"/>
        <v/>
      </c>
      <c r="AG93" s="665" t="s">
        <v>270</v>
      </c>
      <c r="AH93" s="664" t="str">
        <f t="shared" si="5"/>
        <v/>
      </c>
    </row>
    <row r="94" spans="1:34" ht="36.75" customHeight="1">
      <c r="A94" s="647">
        <f t="shared" si="7"/>
        <v>83</v>
      </c>
      <c r="B94" s="648" t="str">
        <f>IF(基本情報入力シート!C115="","",基本情報入力シート!C115)</f>
        <v/>
      </c>
      <c r="C94" s="649" t="str">
        <f>IF(基本情報入力シート!D115="","",基本情報入力シート!D115)</f>
        <v/>
      </c>
      <c r="D94" s="650" t="str">
        <f>IF(基本情報入力シート!E115="","",基本情報入力シート!E115)</f>
        <v/>
      </c>
      <c r="E94" s="650" t="str">
        <f>IF(基本情報入力シート!F115="","",基本情報入力シート!F115)</f>
        <v/>
      </c>
      <c r="F94" s="650" t="str">
        <f>IF(基本情報入力シート!G115="","",基本情報入力シート!G115)</f>
        <v/>
      </c>
      <c r="G94" s="650" t="str">
        <f>IF(基本情報入力シート!H115="","",基本情報入力シート!H115)</f>
        <v/>
      </c>
      <c r="H94" s="650" t="str">
        <f>IF(基本情報入力シート!I115="","",基本情報入力シート!I115)</f>
        <v/>
      </c>
      <c r="I94" s="650" t="str">
        <f>IF(基本情報入力シート!J115="","",基本情報入力シート!J115)</f>
        <v/>
      </c>
      <c r="J94" s="650" t="str">
        <f>IF(基本情報入力シート!K115="","",基本情報入力シート!K115)</f>
        <v/>
      </c>
      <c r="K94" s="651" t="str">
        <f>IF(基本情報入力シート!L115="","",基本情報入力シート!L115)</f>
        <v/>
      </c>
      <c r="L94" s="652" t="str">
        <f>IF(基本情報入力シート!M115="","",基本情報入力シート!M115)</f>
        <v/>
      </c>
      <c r="M94" s="652" t="str">
        <f>IF(基本情報入力シート!R115="","",基本情報入力シート!R115)</f>
        <v/>
      </c>
      <c r="N94" s="652" t="str">
        <f>IF(基本情報入力シート!W115="","",基本情報入力シート!W115)</f>
        <v/>
      </c>
      <c r="O94" s="647" t="str">
        <f>IF(基本情報入力シート!X115="","",基本情報入力シート!X115)</f>
        <v/>
      </c>
      <c r="P94" s="653" t="str">
        <f>IF(基本情報入力シート!Y115="","",基本情報入力シート!Y115)</f>
        <v/>
      </c>
      <c r="Q94" s="654" t="str">
        <f>IF(基本情報入力シート!Z115="","",基本情報入力シート!Z115)</f>
        <v/>
      </c>
      <c r="R94" s="655" t="str">
        <f>IF(基本情報入力シート!AA115="","",基本情報入力シート!AA115)</f>
        <v/>
      </c>
      <c r="S94" s="656"/>
      <c r="T94" s="657"/>
      <c r="U94" s="658" t="str">
        <f>IF(P94="","",VLOOKUP(P94,【参考】数式用!$A$5:$I$28,MATCH(T94,【参考】数式用!$C$4:$G$4,0)+2,0))</f>
        <v/>
      </c>
      <c r="V94" s="285" t="s">
        <v>265</v>
      </c>
      <c r="W94" s="659"/>
      <c r="X94" s="282" t="s">
        <v>266</v>
      </c>
      <c r="Y94" s="659"/>
      <c r="Z94" s="434" t="s">
        <v>267</v>
      </c>
      <c r="AA94" s="660"/>
      <c r="AB94" s="282" t="s">
        <v>266</v>
      </c>
      <c r="AC94" s="660"/>
      <c r="AD94" s="282" t="s">
        <v>268</v>
      </c>
      <c r="AE94" s="661" t="s">
        <v>269</v>
      </c>
      <c r="AF94" s="662" t="str">
        <f t="shared" si="6"/>
        <v/>
      </c>
      <c r="AG94" s="665" t="s">
        <v>270</v>
      </c>
      <c r="AH94" s="664" t="str">
        <f t="shared" si="5"/>
        <v/>
      </c>
    </row>
    <row r="95" spans="1:34" ht="36.75" customHeight="1">
      <c r="A95" s="647">
        <f t="shared" si="7"/>
        <v>84</v>
      </c>
      <c r="B95" s="648" t="str">
        <f>IF(基本情報入力シート!C116="","",基本情報入力シート!C116)</f>
        <v/>
      </c>
      <c r="C95" s="649" t="str">
        <f>IF(基本情報入力シート!D116="","",基本情報入力シート!D116)</f>
        <v/>
      </c>
      <c r="D95" s="650" t="str">
        <f>IF(基本情報入力シート!E116="","",基本情報入力シート!E116)</f>
        <v/>
      </c>
      <c r="E95" s="650" t="str">
        <f>IF(基本情報入力シート!F116="","",基本情報入力シート!F116)</f>
        <v/>
      </c>
      <c r="F95" s="650" t="str">
        <f>IF(基本情報入力シート!G116="","",基本情報入力シート!G116)</f>
        <v/>
      </c>
      <c r="G95" s="650" t="str">
        <f>IF(基本情報入力シート!H116="","",基本情報入力シート!H116)</f>
        <v/>
      </c>
      <c r="H95" s="650" t="str">
        <f>IF(基本情報入力シート!I116="","",基本情報入力シート!I116)</f>
        <v/>
      </c>
      <c r="I95" s="650" t="str">
        <f>IF(基本情報入力シート!J116="","",基本情報入力シート!J116)</f>
        <v/>
      </c>
      <c r="J95" s="650" t="str">
        <f>IF(基本情報入力シート!K116="","",基本情報入力シート!K116)</f>
        <v/>
      </c>
      <c r="K95" s="651" t="str">
        <f>IF(基本情報入力シート!L116="","",基本情報入力シート!L116)</f>
        <v/>
      </c>
      <c r="L95" s="652" t="str">
        <f>IF(基本情報入力シート!M116="","",基本情報入力シート!M116)</f>
        <v/>
      </c>
      <c r="M95" s="652" t="str">
        <f>IF(基本情報入力シート!R116="","",基本情報入力シート!R116)</f>
        <v/>
      </c>
      <c r="N95" s="652" t="str">
        <f>IF(基本情報入力シート!W116="","",基本情報入力シート!W116)</f>
        <v/>
      </c>
      <c r="O95" s="647" t="str">
        <f>IF(基本情報入力シート!X116="","",基本情報入力シート!X116)</f>
        <v/>
      </c>
      <c r="P95" s="653" t="str">
        <f>IF(基本情報入力シート!Y116="","",基本情報入力シート!Y116)</f>
        <v/>
      </c>
      <c r="Q95" s="654" t="str">
        <f>IF(基本情報入力シート!Z116="","",基本情報入力シート!Z116)</f>
        <v/>
      </c>
      <c r="R95" s="655" t="str">
        <f>IF(基本情報入力シート!AA116="","",基本情報入力シート!AA116)</f>
        <v/>
      </c>
      <c r="S95" s="656"/>
      <c r="T95" s="657"/>
      <c r="U95" s="658" t="str">
        <f>IF(P95="","",VLOOKUP(P95,【参考】数式用!$A$5:$I$28,MATCH(T95,【参考】数式用!$C$4:$G$4,0)+2,0))</f>
        <v/>
      </c>
      <c r="V95" s="285" t="s">
        <v>265</v>
      </c>
      <c r="W95" s="659"/>
      <c r="X95" s="282" t="s">
        <v>266</v>
      </c>
      <c r="Y95" s="659"/>
      <c r="Z95" s="434" t="s">
        <v>267</v>
      </c>
      <c r="AA95" s="660"/>
      <c r="AB95" s="282" t="s">
        <v>266</v>
      </c>
      <c r="AC95" s="660"/>
      <c r="AD95" s="282" t="s">
        <v>268</v>
      </c>
      <c r="AE95" s="661" t="s">
        <v>269</v>
      </c>
      <c r="AF95" s="662" t="str">
        <f t="shared" si="6"/>
        <v/>
      </c>
      <c r="AG95" s="665" t="s">
        <v>270</v>
      </c>
      <c r="AH95" s="664" t="str">
        <f t="shared" si="5"/>
        <v/>
      </c>
    </row>
    <row r="96" spans="1:34" ht="36.75" customHeight="1">
      <c r="A96" s="647">
        <f t="shared" si="7"/>
        <v>85</v>
      </c>
      <c r="B96" s="648" t="str">
        <f>IF(基本情報入力シート!C117="","",基本情報入力シート!C117)</f>
        <v/>
      </c>
      <c r="C96" s="649" t="str">
        <f>IF(基本情報入力シート!D117="","",基本情報入力シート!D117)</f>
        <v/>
      </c>
      <c r="D96" s="650" t="str">
        <f>IF(基本情報入力シート!E117="","",基本情報入力シート!E117)</f>
        <v/>
      </c>
      <c r="E96" s="650" t="str">
        <f>IF(基本情報入力シート!F117="","",基本情報入力シート!F117)</f>
        <v/>
      </c>
      <c r="F96" s="650" t="str">
        <f>IF(基本情報入力シート!G117="","",基本情報入力シート!G117)</f>
        <v/>
      </c>
      <c r="G96" s="650" t="str">
        <f>IF(基本情報入力シート!H117="","",基本情報入力シート!H117)</f>
        <v/>
      </c>
      <c r="H96" s="650" t="str">
        <f>IF(基本情報入力シート!I117="","",基本情報入力シート!I117)</f>
        <v/>
      </c>
      <c r="I96" s="650" t="str">
        <f>IF(基本情報入力シート!J117="","",基本情報入力シート!J117)</f>
        <v/>
      </c>
      <c r="J96" s="650" t="str">
        <f>IF(基本情報入力シート!K117="","",基本情報入力シート!K117)</f>
        <v/>
      </c>
      <c r="K96" s="651" t="str">
        <f>IF(基本情報入力シート!L117="","",基本情報入力シート!L117)</f>
        <v/>
      </c>
      <c r="L96" s="652" t="str">
        <f>IF(基本情報入力シート!M117="","",基本情報入力シート!M117)</f>
        <v/>
      </c>
      <c r="M96" s="652" t="str">
        <f>IF(基本情報入力シート!R117="","",基本情報入力シート!R117)</f>
        <v/>
      </c>
      <c r="N96" s="652" t="str">
        <f>IF(基本情報入力シート!W117="","",基本情報入力シート!W117)</f>
        <v/>
      </c>
      <c r="O96" s="647" t="str">
        <f>IF(基本情報入力シート!X117="","",基本情報入力シート!X117)</f>
        <v/>
      </c>
      <c r="P96" s="653" t="str">
        <f>IF(基本情報入力シート!Y117="","",基本情報入力シート!Y117)</f>
        <v/>
      </c>
      <c r="Q96" s="654" t="str">
        <f>IF(基本情報入力シート!Z117="","",基本情報入力シート!Z117)</f>
        <v/>
      </c>
      <c r="R96" s="655" t="str">
        <f>IF(基本情報入力シート!AA117="","",基本情報入力シート!AA117)</f>
        <v/>
      </c>
      <c r="S96" s="656"/>
      <c r="T96" s="657"/>
      <c r="U96" s="658" t="str">
        <f>IF(P96="","",VLOOKUP(P96,【参考】数式用!$A$5:$I$28,MATCH(T96,【参考】数式用!$C$4:$G$4,0)+2,0))</f>
        <v/>
      </c>
      <c r="V96" s="285" t="s">
        <v>265</v>
      </c>
      <c r="W96" s="659"/>
      <c r="X96" s="282" t="s">
        <v>266</v>
      </c>
      <c r="Y96" s="659"/>
      <c r="Z96" s="434" t="s">
        <v>267</v>
      </c>
      <c r="AA96" s="660"/>
      <c r="AB96" s="282" t="s">
        <v>266</v>
      </c>
      <c r="AC96" s="660"/>
      <c r="AD96" s="282" t="s">
        <v>268</v>
      </c>
      <c r="AE96" s="661" t="s">
        <v>269</v>
      </c>
      <c r="AF96" s="662" t="str">
        <f t="shared" si="6"/>
        <v/>
      </c>
      <c r="AG96" s="665" t="s">
        <v>270</v>
      </c>
      <c r="AH96" s="664" t="str">
        <f t="shared" si="5"/>
        <v/>
      </c>
    </row>
    <row r="97" spans="1:34" ht="36.75" customHeight="1">
      <c r="A97" s="647">
        <f t="shared" si="7"/>
        <v>86</v>
      </c>
      <c r="B97" s="648" t="str">
        <f>IF(基本情報入力シート!C118="","",基本情報入力シート!C118)</f>
        <v/>
      </c>
      <c r="C97" s="649" t="str">
        <f>IF(基本情報入力シート!D118="","",基本情報入力シート!D118)</f>
        <v/>
      </c>
      <c r="D97" s="650" t="str">
        <f>IF(基本情報入力シート!E118="","",基本情報入力シート!E118)</f>
        <v/>
      </c>
      <c r="E97" s="650" t="str">
        <f>IF(基本情報入力シート!F118="","",基本情報入力シート!F118)</f>
        <v/>
      </c>
      <c r="F97" s="650" t="str">
        <f>IF(基本情報入力シート!G118="","",基本情報入力シート!G118)</f>
        <v/>
      </c>
      <c r="G97" s="650" t="str">
        <f>IF(基本情報入力シート!H118="","",基本情報入力シート!H118)</f>
        <v/>
      </c>
      <c r="H97" s="650" t="str">
        <f>IF(基本情報入力シート!I118="","",基本情報入力シート!I118)</f>
        <v/>
      </c>
      <c r="I97" s="650" t="str">
        <f>IF(基本情報入力シート!J118="","",基本情報入力シート!J118)</f>
        <v/>
      </c>
      <c r="J97" s="650" t="str">
        <f>IF(基本情報入力シート!K118="","",基本情報入力シート!K118)</f>
        <v/>
      </c>
      <c r="K97" s="651" t="str">
        <f>IF(基本情報入力シート!L118="","",基本情報入力シート!L118)</f>
        <v/>
      </c>
      <c r="L97" s="652" t="str">
        <f>IF(基本情報入力シート!M118="","",基本情報入力シート!M118)</f>
        <v/>
      </c>
      <c r="M97" s="652" t="str">
        <f>IF(基本情報入力シート!R118="","",基本情報入力シート!R118)</f>
        <v/>
      </c>
      <c r="N97" s="652" t="str">
        <f>IF(基本情報入力シート!W118="","",基本情報入力シート!W118)</f>
        <v/>
      </c>
      <c r="O97" s="647" t="str">
        <f>IF(基本情報入力シート!X118="","",基本情報入力シート!X118)</f>
        <v/>
      </c>
      <c r="P97" s="653" t="str">
        <f>IF(基本情報入力シート!Y118="","",基本情報入力シート!Y118)</f>
        <v/>
      </c>
      <c r="Q97" s="654" t="str">
        <f>IF(基本情報入力シート!Z118="","",基本情報入力シート!Z118)</f>
        <v/>
      </c>
      <c r="R97" s="655" t="str">
        <f>IF(基本情報入力シート!AA118="","",基本情報入力シート!AA118)</f>
        <v/>
      </c>
      <c r="S97" s="656"/>
      <c r="T97" s="657"/>
      <c r="U97" s="658" t="str">
        <f>IF(P97="","",VLOOKUP(P97,【参考】数式用!$A$5:$I$28,MATCH(T97,【参考】数式用!$C$4:$G$4,0)+2,0))</f>
        <v/>
      </c>
      <c r="V97" s="285" t="s">
        <v>265</v>
      </c>
      <c r="W97" s="659"/>
      <c r="X97" s="282" t="s">
        <v>266</v>
      </c>
      <c r="Y97" s="659"/>
      <c r="Z97" s="434" t="s">
        <v>267</v>
      </c>
      <c r="AA97" s="660"/>
      <c r="AB97" s="282" t="s">
        <v>266</v>
      </c>
      <c r="AC97" s="660"/>
      <c r="AD97" s="282" t="s">
        <v>268</v>
      </c>
      <c r="AE97" s="661" t="s">
        <v>269</v>
      </c>
      <c r="AF97" s="662" t="str">
        <f t="shared" si="6"/>
        <v/>
      </c>
      <c r="AG97" s="665" t="s">
        <v>270</v>
      </c>
      <c r="AH97" s="664" t="str">
        <f t="shared" si="5"/>
        <v/>
      </c>
    </row>
    <row r="98" spans="1:34" ht="36.75" customHeight="1">
      <c r="A98" s="647">
        <f t="shared" si="7"/>
        <v>87</v>
      </c>
      <c r="B98" s="648" t="str">
        <f>IF(基本情報入力シート!C119="","",基本情報入力シート!C119)</f>
        <v/>
      </c>
      <c r="C98" s="649" t="str">
        <f>IF(基本情報入力シート!D119="","",基本情報入力シート!D119)</f>
        <v/>
      </c>
      <c r="D98" s="650" t="str">
        <f>IF(基本情報入力シート!E119="","",基本情報入力シート!E119)</f>
        <v/>
      </c>
      <c r="E98" s="650" t="str">
        <f>IF(基本情報入力シート!F119="","",基本情報入力シート!F119)</f>
        <v/>
      </c>
      <c r="F98" s="650" t="str">
        <f>IF(基本情報入力シート!G119="","",基本情報入力シート!G119)</f>
        <v/>
      </c>
      <c r="G98" s="650" t="str">
        <f>IF(基本情報入力シート!H119="","",基本情報入力シート!H119)</f>
        <v/>
      </c>
      <c r="H98" s="650" t="str">
        <f>IF(基本情報入力シート!I119="","",基本情報入力シート!I119)</f>
        <v/>
      </c>
      <c r="I98" s="650" t="str">
        <f>IF(基本情報入力シート!J119="","",基本情報入力シート!J119)</f>
        <v/>
      </c>
      <c r="J98" s="650" t="str">
        <f>IF(基本情報入力シート!K119="","",基本情報入力シート!K119)</f>
        <v/>
      </c>
      <c r="K98" s="651" t="str">
        <f>IF(基本情報入力シート!L119="","",基本情報入力シート!L119)</f>
        <v/>
      </c>
      <c r="L98" s="652" t="str">
        <f>IF(基本情報入力シート!M119="","",基本情報入力シート!M119)</f>
        <v/>
      </c>
      <c r="M98" s="652" t="str">
        <f>IF(基本情報入力シート!R119="","",基本情報入力シート!R119)</f>
        <v/>
      </c>
      <c r="N98" s="652" t="str">
        <f>IF(基本情報入力シート!W119="","",基本情報入力シート!W119)</f>
        <v/>
      </c>
      <c r="O98" s="647" t="str">
        <f>IF(基本情報入力シート!X119="","",基本情報入力シート!X119)</f>
        <v/>
      </c>
      <c r="P98" s="653" t="str">
        <f>IF(基本情報入力シート!Y119="","",基本情報入力シート!Y119)</f>
        <v/>
      </c>
      <c r="Q98" s="654" t="str">
        <f>IF(基本情報入力シート!Z119="","",基本情報入力シート!Z119)</f>
        <v/>
      </c>
      <c r="R98" s="655" t="str">
        <f>IF(基本情報入力シート!AA119="","",基本情報入力シート!AA119)</f>
        <v/>
      </c>
      <c r="S98" s="656"/>
      <c r="T98" s="657"/>
      <c r="U98" s="658" t="str">
        <f>IF(P98="","",VLOOKUP(P98,【参考】数式用!$A$5:$I$28,MATCH(T98,【参考】数式用!$C$4:$G$4,0)+2,0))</f>
        <v/>
      </c>
      <c r="V98" s="285" t="s">
        <v>265</v>
      </c>
      <c r="W98" s="659"/>
      <c r="X98" s="282" t="s">
        <v>266</v>
      </c>
      <c r="Y98" s="659"/>
      <c r="Z98" s="434" t="s">
        <v>267</v>
      </c>
      <c r="AA98" s="660"/>
      <c r="AB98" s="282" t="s">
        <v>266</v>
      </c>
      <c r="AC98" s="660"/>
      <c r="AD98" s="282" t="s">
        <v>268</v>
      </c>
      <c r="AE98" s="661" t="s">
        <v>269</v>
      </c>
      <c r="AF98" s="662" t="str">
        <f t="shared" si="6"/>
        <v/>
      </c>
      <c r="AG98" s="665" t="s">
        <v>270</v>
      </c>
      <c r="AH98" s="664" t="str">
        <f t="shared" si="5"/>
        <v/>
      </c>
    </row>
    <row r="99" spans="1:34" ht="36.75" customHeight="1">
      <c r="A99" s="647">
        <f t="shared" si="7"/>
        <v>88</v>
      </c>
      <c r="B99" s="648" t="str">
        <f>IF(基本情報入力シート!C120="","",基本情報入力シート!C120)</f>
        <v/>
      </c>
      <c r="C99" s="649" t="str">
        <f>IF(基本情報入力シート!D120="","",基本情報入力シート!D120)</f>
        <v/>
      </c>
      <c r="D99" s="650" t="str">
        <f>IF(基本情報入力シート!E120="","",基本情報入力シート!E120)</f>
        <v/>
      </c>
      <c r="E99" s="650" t="str">
        <f>IF(基本情報入力シート!F120="","",基本情報入力シート!F120)</f>
        <v/>
      </c>
      <c r="F99" s="650" t="str">
        <f>IF(基本情報入力シート!G120="","",基本情報入力シート!G120)</f>
        <v/>
      </c>
      <c r="G99" s="650" t="str">
        <f>IF(基本情報入力シート!H120="","",基本情報入力シート!H120)</f>
        <v/>
      </c>
      <c r="H99" s="650" t="str">
        <f>IF(基本情報入力シート!I120="","",基本情報入力シート!I120)</f>
        <v/>
      </c>
      <c r="I99" s="650" t="str">
        <f>IF(基本情報入力シート!J120="","",基本情報入力シート!J120)</f>
        <v/>
      </c>
      <c r="J99" s="650" t="str">
        <f>IF(基本情報入力シート!K120="","",基本情報入力シート!K120)</f>
        <v/>
      </c>
      <c r="K99" s="651" t="str">
        <f>IF(基本情報入力シート!L120="","",基本情報入力シート!L120)</f>
        <v/>
      </c>
      <c r="L99" s="652" t="str">
        <f>IF(基本情報入力シート!M120="","",基本情報入力シート!M120)</f>
        <v/>
      </c>
      <c r="M99" s="652" t="str">
        <f>IF(基本情報入力シート!R120="","",基本情報入力シート!R120)</f>
        <v/>
      </c>
      <c r="N99" s="652" t="str">
        <f>IF(基本情報入力シート!W120="","",基本情報入力シート!W120)</f>
        <v/>
      </c>
      <c r="O99" s="647" t="str">
        <f>IF(基本情報入力シート!X120="","",基本情報入力シート!X120)</f>
        <v/>
      </c>
      <c r="P99" s="653" t="str">
        <f>IF(基本情報入力シート!Y120="","",基本情報入力シート!Y120)</f>
        <v/>
      </c>
      <c r="Q99" s="654" t="str">
        <f>IF(基本情報入力シート!Z120="","",基本情報入力シート!Z120)</f>
        <v/>
      </c>
      <c r="R99" s="655" t="str">
        <f>IF(基本情報入力シート!AA120="","",基本情報入力シート!AA120)</f>
        <v/>
      </c>
      <c r="S99" s="656"/>
      <c r="T99" s="657"/>
      <c r="U99" s="658" t="str">
        <f>IF(P99="","",VLOOKUP(P99,【参考】数式用!$A$5:$I$28,MATCH(T99,【参考】数式用!$C$4:$G$4,0)+2,0))</f>
        <v/>
      </c>
      <c r="V99" s="285" t="s">
        <v>265</v>
      </c>
      <c r="W99" s="659"/>
      <c r="X99" s="282" t="s">
        <v>266</v>
      </c>
      <c r="Y99" s="659"/>
      <c r="Z99" s="434" t="s">
        <v>267</v>
      </c>
      <c r="AA99" s="660"/>
      <c r="AB99" s="282" t="s">
        <v>266</v>
      </c>
      <c r="AC99" s="660"/>
      <c r="AD99" s="282" t="s">
        <v>268</v>
      </c>
      <c r="AE99" s="661" t="s">
        <v>269</v>
      </c>
      <c r="AF99" s="662" t="str">
        <f t="shared" si="6"/>
        <v/>
      </c>
      <c r="AG99" s="665" t="s">
        <v>270</v>
      </c>
      <c r="AH99" s="664" t="str">
        <f t="shared" si="5"/>
        <v/>
      </c>
    </row>
    <row r="100" spans="1:34" ht="36.75" customHeight="1">
      <c r="A100" s="647">
        <f t="shared" si="7"/>
        <v>89</v>
      </c>
      <c r="B100" s="648" t="str">
        <f>IF(基本情報入力シート!C121="","",基本情報入力シート!C121)</f>
        <v/>
      </c>
      <c r="C100" s="649" t="str">
        <f>IF(基本情報入力シート!D121="","",基本情報入力シート!D121)</f>
        <v/>
      </c>
      <c r="D100" s="650" t="str">
        <f>IF(基本情報入力シート!E121="","",基本情報入力シート!E121)</f>
        <v/>
      </c>
      <c r="E100" s="650" t="str">
        <f>IF(基本情報入力シート!F121="","",基本情報入力シート!F121)</f>
        <v/>
      </c>
      <c r="F100" s="650" t="str">
        <f>IF(基本情報入力シート!G121="","",基本情報入力シート!G121)</f>
        <v/>
      </c>
      <c r="G100" s="650" t="str">
        <f>IF(基本情報入力シート!H121="","",基本情報入力シート!H121)</f>
        <v/>
      </c>
      <c r="H100" s="650" t="str">
        <f>IF(基本情報入力シート!I121="","",基本情報入力シート!I121)</f>
        <v/>
      </c>
      <c r="I100" s="650" t="str">
        <f>IF(基本情報入力シート!J121="","",基本情報入力シート!J121)</f>
        <v/>
      </c>
      <c r="J100" s="650" t="str">
        <f>IF(基本情報入力シート!K121="","",基本情報入力シート!K121)</f>
        <v/>
      </c>
      <c r="K100" s="651" t="str">
        <f>IF(基本情報入力シート!L121="","",基本情報入力シート!L121)</f>
        <v/>
      </c>
      <c r="L100" s="652" t="str">
        <f>IF(基本情報入力シート!M121="","",基本情報入力シート!M121)</f>
        <v/>
      </c>
      <c r="M100" s="652" t="str">
        <f>IF(基本情報入力シート!R121="","",基本情報入力シート!R121)</f>
        <v/>
      </c>
      <c r="N100" s="652" t="str">
        <f>IF(基本情報入力シート!W121="","",基本情報入力シート!W121)</f>
        <v/>
      </c>
      <c r="O100" s="647" t="str">
        <f>IF(基本情報入力シート!X121="","",基本情報入力シート!X121)</f>
        <v/>
      </c>
      <c r="P100" s="653" t="str">
        <f>IF(基本情報入力シート!Y121="","",基本情報入力シート!Y121)</f>
        <v/>
      </c>
      <c r="Q100" s="654" t="str">
        <f>IF(基本情報入力シート!Z121="","",基本情報入力シート!Z121)</f>
        <v/>
      </c>
      <c r="R100" s="655" t="str">
        <f>IF(基本情報入力シート!AA121="","",基本情報入力シート!AA121)</f>
        <v/>
      </c>
      <c r="S100" s="656"/>
      <c r="T100" s="657"/>
      <c r="U100" s="658" t="str">
        <f>IF(P100="","",VLOOKUP(P100,【参考】数式用!$A$5:$I$28,MATCH(T100,【参考】数式用!$C$4:$G$4,0)+2,0))</f>
        <v/>
      </c>
      <c r="V100" s="285" t="s">
        <v>265</v>
      </c>
      <c r="W100" s="659"/>
      <c r="X100" s="282" t="s">
        <v>266</v>
      </c>
      <c r="Y100" s="659"/>
      <c r="Z100" s="434" t="s">
        <v>267</v>
      </c>
      <c r="AA100" s="660"/>
      <c r="AB100" s="282" t="s">
        <v>266</v>
      </c>
      <c r="AC100" s="660"/>
      <c r="AD100" s="282" t="s">
        <v>268</v>
      </c>
      <c r="AE100" s="661" t="s">
        <v>269</v>
      </c>
      <c r="AF100" s="662" t="str">
        <f t="shared" si="6"/>
        <v/>
      </c>
      <c r="AG100" s="665" t="s">
        <v>270</v>
      </c>
      <c r="AH100" s="664" t="str">
        <f t="shared" si="5"/>
        <v/>
      </c>
    </row>
    <row r="101" spans="1:34" ht="36.75" customHeight="1">
      <c r="A101" s="647">
        <f t="shared" si="7"/>
        <v>90</v>
      </c>
      <c r="B101" s="648" t="str">
        <f>IF(基本情報入力シート!C122="","",基本情報入力シート!C122)</f>
        <v/>
      </c>
      <c r="C101" s="649" t="str">
        <f>IF(基本情報入力シート!D122="","",基本情報入力シート!D122)</f>
        <v/>
      </c>
      <c r="D101" s="650" t="str">
        <f>IF(基本情報入力シート!E122="","",基本情報入力シート!E122)</f>
        <v/>
      </c>
      <c r="E101" s="650" t="str">
        <f>IF(基本情報入力シート!F122="","",基本情報入力シート!F122)</f>
        <v/>
      </c>
      <c r="F101" s="650" t="str">
        <f>IF(基本情報入力シート!G122="","",基本情報入力シート!G122)</f>
        <v/>
      </c>
      <c r="G101" s="650" t="str">
        <f>IF(基本情報入力シート!H122="","",基本情報入力シート!H122)</f>
        <v/>
      </c>
      <c r="H101" s="650" t="str">
        <f>IF(基本情報入力シート!I122="","",基本情報入力シート!I122)</f>
        <v/>
      </c>
      <c r="I101" s="650" t="str">
        <f>IF(基本情報入力シート!J122="","",基本情報入力シート!J122)</f>
        <v/>
      </c>
      <c r="J101" s="650" t="str">
        <f>IF(基本情報入力シート!K122="","",基本情報入力シート!K122)</f>
        <v/>
      </c>
      <c r="K101" s="651" t="str">
        <f>IF(基本情報入力シート!L122="","",基本情報入力シート!L122)</f>
        <v/>
      </c>
      <c r="L101" s="652" t="str">
        <f>IF(基本情報入力シート!M122="","",基本情報入力シート!M122)</f>
        <v/>
      </c>
      <c r="M101" s="652" t="str">
        <f>IF(基本情報入力シート!R122="","",基本情報入力シート!R122)</f>
        <v/>
      </c>
      <c r="N101" s="652" t="str">
        <f>IF(基本情報入力シート!W122="","",基本情報入力シート!W122)</f>
        <v/>
      </c>
      <c r="O101" s="647" t="str">
        <f>IF(基本情報入力シート!X122="","",基本情報入力シート!X122)</f>
        <v/>
      </c>
      <c r="P101" s="653" t="str">
        <f>IF(基本情報入力シート!Y122="","",基本情報入力シート!Y122)</f>
        <v/>
      </c>
      <c r="Q101" s="654" t="str">
        <f>IF(基本情報入力シート!Z122="","",基本情報入力シート!Z122)</f>
        <v/>
      </c>
      <c r="R101" s="655" t="str">
        <f>IF(基本情報入力シート!AA122="","",基本情報入力シート!AA122)</f>
        <v/>
      </c>
      <c r="S101" s="656"/>
      <c r="T101" s="657"/>
      <c r="U101" s="658" t="str">
        <f>IF(P101="","",VLOOKUP(P101,【参考】数式用!$A$5:$I$28,MATCH(T101,【参考】数式用!$C$4:$G$4,0)+2,0))</f>
        <v/>
      </c>
      <c r="V101" s="285" t="s">
        <v>265</v>
      </c>
      <c r="W101" s="659"/>
      <c r="X101" s="282" t="s">
        <v>266</v>
      </c>
      <c r="Y101" s="659"/>
      <c r="Z101" s="434" t="s">
        <v>267</v>
      </c>
      <c r="AA101" s="660"/>
      <c r="AB101" s="282" t="s">
        <v>266</v>
      </c>
      <c r="AC101" s="660"/>
      <c r="AD101" s="282" t="s">
        <v>268</v>
      </c>
      <c r="AE101" s="661" t="s">
        <v>269</v>
      </c>
      <c r="AF101" s="662" t="str">
        <f t="shared" si="6"/>
        <v/>
      </c>
      <c r="AG101" s="665" t="s">
        <v>270</v>
      </c>
      <c r="AH101" s="664" t="str">
        <f t="shared" si="5"/>
        <v/>
      </c>
    </row>
    <row r="102" spans="1:34" ht="36.75" customHeight="1">
      <c r="A102" s="647">
        <f t="shared" si="7"/>
        <v>91</v>
      </c>
      <c r="B102" s="648" t="str">
        <f>IF(基本情報入力シート!C123="","",基本情報入力シート!C123)</f>
        <v/>
      </c>
      <c r="C102" s="649" t="str">
        <f>IF(基本情報入力シート!D123="","",基本情報入力シート!D123)</f>
        <v/>
      </c>
      <c r="D102" s="650" t="str">
        <f>IF(基本情報入力シート!E123="","",基本情報入力シート!E123)</f>
        <v/>
      </c>
      <c r="E102" s="650" t="str">
        <f>IF(基本情報入力シート!F123="","",基本情報入力シート!F123)</f>
        <v/>
      </c>
      <c r="F102" s="650" t="str">
        <f>IF(基本情報入力シート!G123="","",基本情報入力シート!G123)</f>
        <v/>
      </c>
      <c r="G102" s="650" t="str">
        <f>IF(基本情報入力シート!H123="","",基本情報入力シート!H123)</f>
        <v/>
      </c>
      <c r="H102" s="650" t="str">
        <f>IF(基本情報入力シート!I123="","",基本情報入力シート!I123)</f>
        <v/>
      </c>
      <c r="I102" s="650" t="str">
        <f>IF(基本情報入力シート!J123="","",基本情報入力シート!J123)</f>
        <v/>
      </c>
      <c r="J102" s="650" t="str">
        <f>IF(基本情報入力シート!K123="","",基本情報入力シート!K123)</f>
        <v/>
      </c>
      <c r="K102" s="651" t="str">
        <f>IF(基本情報入力シート!L123="","",基本情報入力シート!L123)</f>
        <v/>
      </c>
      <c r="L102" s="652" t="str">
        <f>IF(基本情報入力シート!M123="","",基本情報入力シート!M123)</f>
        <v/>
      </c>
      <c r="M102" s="652" t="str">
        <f>IF(基本情報入力シート!R123="","",基本情報入力シート!R123)</f>
        <v/>
      </c>
      <c r="N102" s="652" t="str">
        <f>IF(基本情報入力シート!W123="","",基本情報入力シート!W123)</f>
        <v/>
      </c>
      <c r="O102" s="647" t="str">
        <f>IF(基本情報入力シート!X123="","",基本情報入力シート!X123)</f>
        <v/>
      </c>
      <c r="P102" s="653" t="str">
        <f>IF(基本情報入力シート!Y123="","",基本情報入力シート!Y123)</f>
        <v/>
      </c>
      <c r="Q102" s="654" t="str">
        <f>IF(基本情報入力シート!Z123="","",基本情報入力シート!Z123)</f>
        <v/>
      </c>
      <c r="R102" s="655" t="str">
        <f>IF(基本情報入力シート!AA123="","",基本情報入力シート!AA123)</f>
        <v/>
      </c>
      <c r="S102" s="656"/>
      <c r="T102" s="657"/>
      <c r="U102" s="658" t="str">
        <f>IF(P102="","",VLOOKUP(P102,【参考】数式用!$A$5:$I$28,MATCH(T102,【参考】数式用!$C$4:$G$4,0)+2,0))</f>
        <v/>
      </c>
      <c r="V102" s="285" t="s">
        <v>265</v>
      </c>
      <c r="W102" s="659"/>
      <c r="X102" s="282" t="s">
        <v>266</v>
      </c>
      <c r="Y102" s="659"/>
      <c r="Z102" s="434" t="s">
        <v>267</v>
      </c>
      <c r="AA102" s="660"/>
      <c r="AB102" s="282" t="s">
        <v>266</v>
      </c>
      <c r="AC102" s="660"/>
      <c r="AD102" s="282" t="s">
        <v>268</v>
      </c>
      <c r="AE102" s="661" t="s">
        <v>269</v>
      </c>
      <c r="AF102" s="662" t="str">
        <f t="shared" si="6"/>
        <v/>
      </c>
      <c r="AG102" s="665" t="s">
        <v>270</v>
      </c>
      <c r="AH102" s="664" t="str">
        <f t="shared" si="5"/>
        <v/>
      </c>
    </row>
    <row r="103" spans="1:34" ht="36.75" customHeight="1">
      <c r="A103" s="647">
        <f t="shared" si="7"/>
        <v>92</v>
      </c>
      <c r="B103" s="648" t="str">
        <f>IF(基本情報入力シート!C124="","",基本情報入力シート!C124)</f>
        <v/>
      </c>
      <c r="C103" s="649" t="str">
        <f>IF(基本情報入力シート!D124="","",基本情報入力シート!D124)</f>
        <v/>
      </c>
      <c r="D103" s="650" t="str">
        <f>IF(基本情報入力シート!E124="","",基本情報入力シート!E124)</f>
        <v/>
      </c>
      <c r="E103" s="650" t="str">
        <f>IF(基本情報入力シート!F124="","",基本情報入力シート!F124)</f>
        <v/>
      </c>
      <c r="F103" s="650" t="str">
        <f>IF(基本情報入力シート!G124="","",基本情報入力シート!G124)</f>
        <v/>
      </c>
      <c r="G103" s="650" t="str">
        <f>IF(基本情報入力シート!H124="","",基本情報入力シート!H124)</f>
        <v/>
      </c>
      <c r="H103" s="650" t="str">
        <f>IF(基本情報入力シート!I124="","",基本情報入力シート!I124)</f>
        <v/>
      </c>
      <c r="I103" s="650" t="str">
        <f>IF(基本情報入力シート!J124="","",基本情報入力シート!J124)</f>
        <v/>
      </c>
      <c r="J103" s="650" t="str">
        <f>IF(基本情報入力シート!K124="","",基本情報入力シート!K124)</f>
        <v/>
      </c>
      <c r="K103" s="651" t="str">
        <f>IF(基本情報入力シート!L124="","",基本情報入力シート!L124)</f>
        <v/>
      </c>
      <c r="L103" s="652" t="str">
        <f>IF(基本情報入力シート!M124="","",基本情報入力シート!M124)</f>
        <v/>
      </c>
      <c r="M103" s="652" t="str">
        <f>IF(基本情報入力シート!R124="","",基本情報入力シート!R124)</f>
        <v/>
      </c>
      <c r="N103" s="652" t="str">
        <f>IF(基本情報入力シート!W124="","",基本情報入力シート!W124)</f>
        <v/>
      </c>
      <c r="O103" s="647" t="str">
        <f>IF(基本情報入力シート!X124="","",基本情報入力シート!X124)</f>
        <v/>
      </c>
      <c r="P103" s="653" t="str">
        <f>IF(基本情報入力シート!Y124="","",基本情報入力シート!Y124)</f>
        <v/>
      </c>
      <c r="Q103" s="654" t="str">
        <f>IF(基本情報入力シート!Z124="","",基本情報入力シート!Z124)</f>
        <v/>
      </c>
      <c r="R103" s="655" t="str">
        <f>IF(基本情報入力シート!AA124="","",基本情報入力シート!AA124)</f>
        <v/>
      </c>
      <c r="S103" s="656"/>
      <c r="T103" s="657"/>
      <c r="U103" s="658" t="str">
        <f>IF(P103="","",VLOOKUP(P103,【参考】数式用!$A$5:$I$28,MATCH(T103,【参考】数式用!$C$4:$G$4,0)+2,0))</f>
        <v/>
      </c>
      <c r="V103" s="285" t="s">
        <v>265</v>
      </c>
      <c r="W103" s="659"/>
      <c r="X103" s="282" t="s">
        <v>266</v>
      </c>
      <c r="Y103" s="659"/>
      <c r="Z103" s="434" t="s">
        <v>267</v>
      </c>
      <c r="AA103" s="660"/>
      <c r="AB103" s="282" t="s">
        <v>266</v>
      </c>
      <c r="AC103" s="660"/>
      <c r="AD103" s="282" t="s">
        <v>268</v>
      </c>
      <c r="AE103" s="661" t="s">
        <v>269</v>
      </c>
      <c r="AF103" s="662" t="str">
        <f t="shared" si="6"/>
        <v/>
      </c>
      <c r="AG103" s="665" t="s">
        <v>270</v>
      </c>
      <c r="AH103" s="664" t="str">
        <f t="shared" si="5"/>
        <v/>
      </c>
    </row>
    <row r="104" spans="1:34" ht="36.75" customHeight="1">
      <c r="A104" s="647">
        <f t="shared" si="7"/>
        <v>93</v>
      </c>
      <c r="B104" s="648" t="str">
        <f>IF(基本情報入力シート!C125="","",基本情報入力シート!C125)</f>
        <v/>
      </c>
      <c r="C104" s="649" t="str">
        <f>IF(基本情報入力シート!D125="","",基本情報入力シート!D125)</f>
        <v/>
      </c>
      <c r="D104" s="650" t="str">
        <f>IF(基本情報入力シート!E125="","",基本情報入力シート!E125)</f>
        <v/>
      </c>
      <c r="E104" s="650" t="str">
        <f>IF(基本情報入力シート!F125="","",基本情報入力シート!F125)</f>
        <v/>
      </c>
      <c r="F104" s="650" t="str">
        <f>IF(基本情報入力シート!G125="","",基本情報入力シート!G125)</f>
        <v/>
      </c>
      <c r="G104" s="650" t="str">
        <f>IF(基本情報入力シート!H125="","",基本情報入力シート!H125)</f>
        <v/>
      </c>
      <c r="H104" s="650" t="str">
        <f>IF(基本情報入力シート!I125="","",基本情報入力シート!I125)</f>
        <v/>
      </c>
      <c r="I104" s="650" t="str">
        <f>IF(基本情報入力シート!J125="","",基本情報入力シート!J125)</f>
        <v/>
      </c>
      <c r="J104" s="650" t="str">
        <f>IF(基本情報入力シート!K125="","",基本情報入力シート!K125)</f>
        <v/>
      </c>
      <c r="K104" s="651" t="str">
        <f>IF(基本情報入力シート!L125="","",基本情報入力シート!L125)</f>
        <v/>
      </c>
      <c r="L104" s="652" t="str">
        <f>IF(基本情報入力シート!M125="","",基本情報入力シート!M125)</f>
        <v/>
      </c>
      <c r="M104" s="652" t="str">
        <f>IF(基本情報入力シート!R125="","",基本情報入力シート!R125)</f>
        <v/>
      </c>
      <c r="N104" s="652" t="str">
        <f>IF(基本情報入力シート!W125="","",基本情報入力シート!W125)</f>
        <v/>
      </c>
      <c r="O104" s="647" t="str">
        <f>IF(基本情報入力シート!X125="","",基本情報入力シート!X125)</f>
        <v/>
      </c>
      <c r="P104" s="653" t="str">
        <f>IF(基本情報入力シート!Y125="","",基本情報入力シート!Y125)</f>
        <v/>
      </c>
      <c r="Q104" s="654" t="str">
        <f>IF(基本情報入力シート!Z125="","",基本情報入力シート!Z125)</f>
        <v/>
      </c>
      <c r="R104" s="655" t="str">
        <f>IF(基本情報入力シート!AA125="","",基本情報入力シート!AA125)</f>
        <v/>
      </c>
      <c r="S104" s="656"/>
      <c r="T104" s="657"/>
      <c r="U104" s="658" t="str">
        <f>IF(P104="","",VLOOKUP(P104,【参考】数式用!$A$5:$I$28,MATCH(T104,【参考】数式用!$C$4:$G$4,0)+2,0))</f>
        <v/>
      </c>
      <c r="V104" s="285" t="s">
        <v>265</v>
      </c>
      <c r="W104" s="659"/>
      <c r="X104" s="282" t="s">
        <v>266</v>
      </c>
      <c r="Y104" s="659"/>
      <c r="Z104" s="434" t="s">
        <v>267</v>
      </c>
      <c r="AA104" s="660"/>
      <c r="AB104" s="282" t="s">
        <v>266</v>
      </c>
      <c r="AC104" s="660"/>
      <c r="AD104" s="282" t="s">
        <v>268</v>
      </c>
      <c r="AE104" s="661" t="s">
        <v>269</v>
      </c>
      <c r="AF104" s="662" t="str">
        <f t="shared" si="6"/>
        <v/>
      </c>
      <c r="AG104" s="665" t="s">
        <v>270</v>
      </c>
      <c r="AH104" s="664" t="str">
        <f t="shared" si="5"/>
        <v/>
      </c>
    </row>
    <row r="105" spans="1:34" ht="36.75" customHeight="1">
      <c r="A105" s="647">
        <f t="shared" si="7"/>
        <v>94</v>
      </c>
      <c r="B105" s="648" t="str">
        <f>IF(基本情報入力シート!C126="","",基本情報入力シート!C126)</f>
        <v/>
      </c>
      <c r="C105" s="649" t="str">
        <f>IF(基本情報入力シート!D126="","",基本情報入力シート!D126)</f>
        <v/>
      </c>
      <c r="D105" s="650" t="str">
        <f>IF(基本情報入力シート!E126="","",基本情報入力シート!E126)</f>
        <v/>
      </c>
      <c r="E105" s="650" t="str">
        <f>IF(基本情報入力シート!F126="","",基本情報入力シート!F126)</f>
        <v/>
      </c>
      <c r="F105" s="650" t="str">
        <f>IF(基本情報入力シート!G126="","",基本情報入力シート!G126)</f>
        <v/>
      </c>
      <c r="G105" s="650" t="str">
        <f>IF(基本情報入力シート!H126="","",基本情報入力シート!H126)</f>
        <v/>
      </c>
      <c r="H105" s="650" t="str">
        <f>IF(基本情報入力シート!I126="","",基本情報入力シート!I126)</f>
        <v/>
      </c>
      <c r="I105" s="650" t="str">
        <f>IF(基本情報入力シート!J126="","",基本情報入力シート!J126)</f>
        <v/>
      </c>
      <c r="J105" s="650" t="str">
        <f>IF(基本情報入力シート!K126="","",基本情報入力シート!K126)</f>
        <v/>
      </c>
      <c r="K105" s="651" t="str">
        <f>IF(基本情報入力シート!L126="","",基本情報入力シート!L126)</f>
        <v/>
      </c>
      <c r="L105" s="652" t="str">
        <f>IF(基本情報入力シート!M126="","",基本情報入力シート!M126)</f>
        <v/>
      </c>
      <c r="M105" s="652" t="str">
        <f>IF(基本情報入力シート!R126="","",基本情報入力シート!R126)</f>
        <v/>
      </c>
      <c r="N105" s="652" t="str">
        <f>IF(基本情報入力シート!W126="","",基本情報入力シート!W126)</f>
        <v/>
      </c>
      <c r="O105" s="647" t="str">
        <f>IF(基本情報入力シート!X126="","",基本情報入力シート!X126)</f>
        <v/>
      </c>
      <c r="P105" s="653" t="str">
        <f>IF(基本情報入力シート!Y126="","",基本情報入力シート!Y126)</f>
        <v/>
      </c>
      <c r="Q105" s="654" t="str">
        <f>IF(基本情報入力シート!Z126="","",基本情報入力シート!Z126)</f>
        <v/>
      </c>
      <c r="R105" s="655" t="str">
        <f>IF(基本情報入力シート!AA126="","",基本情報入力シート!AA126)</f>
        <v/>
      </c>
      <c r="S105" s="656"/>
      <c r="T105" s="657"/>
      <c r="U105" s="658" t="str">
        <f>IF(P105="","",VLOOKUP(P105,【参考】数式用!$A$5:$I$28,MATCH(T105,【参考】数式用!$C$4:$G$4,0)+2,0))</f>
        <v/>
      </c>
      <c r="V105" s="285" t="s">
        <v>265</v>
      </c>
      <c r="W105" s="659"/>
      <c r="X105" s="282" t="s">
        <v>266</v>
      </c>
      <c r="Y105" s="659"/>
      <c r="Z105" s="434" t="s">
        <v>267</v>
      </c>
      <c r="AA105" s="660"/>
      <c r="AB105" s="282" t="s">
        <v>266</v>
      </c>
      <c r="AC105" s="660"/>
      <c r="AD105" s="282" t="s">
        <v>268</v>
      </c>
      <c r="AE105" s="661" t="s">
        <v>269</v>
      </c>
      <c r="AF105" s="662" t="str">
        <f t="shared" si="6"/>
        <v/>
      </c>
      <c r="AG105" s="665" t="s">
        <v>270</v>
      </c>
      <c r="AH105" s="664" t="str">
        <f t="shared" si="5"/>
        <v/>
      </c>
    </row>
    <row r="106" spans="1:34" ht="36.75" customHeight="1">
      <c r="A106" s="647">
        <f t="shared" si="7"/>
        <v>95</v>
      </c>
      <c r="B106" s="648" t="str">
        <f>IF(基本情報入力シート!C127="","",基本情報入力シート!C127)</f>
        <v/>
      </c>
      <c r="C106" s="649" t="str">
        <f>IF(基本情報入力シート!D127="","",基本情報入力シート!D127)</f>
        <v/>
      </c>
      <c r="D106" s="650" t="str">
        <f>IF(基本情報入力シート!E127="","",基本情報入力シート!E127)</f>
        <v/>
      </c>
      <c r="E106" s="650" t="str">
        <f>IF(基本情報入力シート!F127="","",基本情報入力シート!F127)</f>
        <v/>
      </c>
      <c r="F106" s="650" t="str">
        <f>IF(基本情報入力シート!G127="","",基本情報入力シート!G127)</f>
        <v/>
      </c>
      <c r="G106" s="650" t="str">
        <f>IF(基本情報入力シート!H127="","",基本情報入力シート!H127)</f>
        <v/>
      </c>
      <c r="H106" s="650" t="str">
        <f>IF(基本情報入力シート!I127="","",基本情報入力シート!I127)</f>
        <v/>
      </c>
      <c r="I106" s="650" t="str">
        <f>IF(基本情報入力シート!J127="","",基本情報入力シート!J127)</f>
        <v/>
      </c>
      <c r="J106" s="650" t="str">
        <f>IF(基本情報入力シート!K127="","",基本情報入力シート!K127)</f>
        <v/>
      </c>
      <c r="K106" s="651" t="str">
        <f>IF(基本情報入力シート!L127="","",基本情報入力シート!L127)</f>
        <v/>
      </c>
      <c r="L106" s="652" t="str">
        <f>IF(基本情報入力シート!M127="","",基本情報入力シート!M127)</f>
        <v/>
      </c>
      <c r="M106" s="652" t="str">
        <f>IF(基本情報入力シート!R127="","",基本情報入力シート!R127)</f>
        <v/>
      </c>
      <c r="N106" s="652" t="str">
        <f>IF(基本情報入力シート!W127="","",基本情報入力シート!W127)</f>
        <v/>
      </c>
      <c r="O106" s="647" t="str">
        <f>IF(基本情報入力シート!X127="","",基本情報入力シート!X127)</f>
        <v/>
      </c>
      <c r="P106" s="653" t="str">
        <f>IF(基本情報入力シート!Y127="","",基本情報入力シート!Y127)</f>
        <v/>
      </c>
      <c r="Q106" s="654" t="str">
        <f>IF(基本情報入力シート!Z127="","",基本情報入力シート!Z127)</f>
        <v/>
      </c>
      <c r="R106" s="655" t="str">
        <f>IF(基本情報入力シート!AA127="","",基本情報入力シート!AA127)</f>
        <v/>
      </c>
      <c r="S106" s="656"/>
      <c r="T106" s="657"/>
      <c r="U106" s="658" t="str">
        <f>IF(P106="","",VLOOKUP(P106,【参考】数式用!$A$5:$I$28,MATCH(T106,【参考】数式用!$C$4:$G$4,0)+2,0))</f>
        <v/>
      </c>
      <c r="V106" s="285" t="s">
        <v>265</v>
      </c>
      <c r="W106" s="659"/>
      <c r="X106" s="282" t="s">
        <v>266</v>
      </c>
      <c r="Y106" s="659"/>
      <c r="Z106" s="434" t="s">
        <v>267</v>
      </c>
      <c r="AA106" s="660"/>
      <c r="AB106" s="282" t="s">
        <v>266</v>
      </c>
      <c r="AC106" s="660"/>
      <c r="AD106" s="282" t="s">
        <v>268</v>
      </c>
      <c r="AE106" s="661" t="s">
        <v>269</v>
      </c>
      <c r="AF106" s="662" t="str">
        <f t="shared" si="6"/>
        <v/>
      </c>
      <c r="AG106" s="665" t="s">
        <v>270</v>
      </c>
      <c r="AH106" s="664" t="str">
        <f t="shared" si="5"/>
        <v/>
      </c>
    </row>
    <row r="107" spans="1:34" ht="36.75" customHeight="1">
      <c r="A107" s="647">
        <f t="shared" si="7"/>
        <v>96</v>
      </c>
      <c r="B107" s="648" t="str">
        <f>IF(基本情報入力シート!C128="","",基本情報入力シート!C128)</f>
        <v/>
      </c>
      <c r="C107" s="649" t="str">
        <f>IF(基本情報入力シート!D128="","",基本情報入力シート!D128)</f>
        <v/>
      </c>
      <c r="D107" s="650" t="str">
        <f>IF(基本情報入力シート!E128="","",基本情報入力シート!E128)</f>
        <v/>
      </c>
      <c r="E107" s="650" t="str">
        <f>IF(基本情報入力シート!F128="","",基本情報入力シート!F128)</f>
        <v/>
      </c>
      <c r="F107" s="650" t="str">
        <f>IF(基本情報入力シート!G128="","",基本情報入力シート!G128)</f>
        <v/>
      </c>
      <c r="G107" s="650" t="str">
        <f>IF(基本情報入力シート!H128="","",基本情報入力シート!H128)</f>
        <v/>
      </c>
      <c r="H107" s="650" t="str">
        <f>IF(基本情報入力シート!I128="","",基本情報入力シート!I128)</f>
        <v/>
      </c>
      <c r="I107" s="650" t="str">
        <f>IF(基本情報入力シート!J128="","",基本情報入力シート!J128)</f>
        <v/>
      </c>
      <c r="J107" s="650" t="str">
        <f>IF(基本情報入力シート!K128="","",基本情報入力シート!K128)</f>
        <v/>
      </c>
      <c r="K107" s="651" t="str">
        <f>IF(基本情報入力シート!L128="","",基本情報入力シート!L128)</f>
        <v/>
      </c>
      <c r="L107" s="652" t="str">
        <f>IF(基本情報入力シート!M128="","",基本情報入力シート!M128)</f>
        <v/>
      </c>
      <c r="M107" s="652" t="str">
        <f>IF(基本情報入力シート!R128="","",基本情報入力シート!R128)</f>
        <v/>
      </c>
      <c r="N107" s="652" t="str">
        <f>IF(基本情報入力シート!W128="","",基本情報入力シート!W128)</f>
        <v/>
      </c>
      <c r="O107" s="647" t="str">
        <f>IF(基本情報入力シート!X128="","",基本情報入力シート!X128)</f>
        <v/>
      </c>
      <c r="P107" s="653" t="str">
        <f>IF(基本情報入力シート!Y128="","",基本情報入力シート!Y128)</f>
        <v/>
      </c>
      <c r="Q107" s="654" t="str">
        <f>IF(基本情報入力シート!Z128="","",基本情報入力シート!Z128)</f>
        <v/>
      </c>
      <c r="R107" s="655" t="str">
        <f>IF(基本情報入力シート!AA128="","",基本情報入力シート!AA128)</f>
        <v/>
      </c>
      <c r="S107" s="656"/>
      <c r="T107" s="657"/>
      <c r="U107" s="658" t="str">
        <f>IF(P107="","",VLOOKUP(P107,【参考】数式用!$A$5:$I$28,MATCH(T107,【参考】数式用!$C$4:$G$4,0)+2,0))</f>
        <v/>
      </c>
      <c r="V107" s="285" t="s">
        <v>265</v>
      </c>
      <c r="W107" s="659"/>
      <c r="X107" s="282" t="s">
        <v>266</v>
      </c>
      <c r="Y107" s="659"/>
      <c r="Z107" s="434" t="s">
        <v>267</v>
      </c>
      <c r="AA107" s="660"/>
      <c r="AB107" s="282" t="s">
        <v>266</v>
      </c>
      <c r="AC107" s="660"/>
      <c r="AD107" s="282" t="s">
        <v>268</v>
      </c>
      <c r="AE107" s="661" t="s">
        <v>269</v>
      </c>
      <c r="AF107" s="662" t="str">
        <f t="shared" si="6"/>
        <v/>
      </c>
      <c r="AG107" s="665" t="s">
        <v>270</v>
      </c>
      <c r="AH107" s="664" t="str">
        <f t="shared" si="5"/>
        <v/>
      </c>
    </row>
    <row r="108" spans="1:34" ht="36.75" customHeight="1">
      <c r="A108" s="647">
        <f t="shared" si="7"/>
        <v>97</v>
      </c>
      <c r="B108" s="648" t="str">
        <f>IF(基本情報入力シート!C129="","",基本情報入力シート!C129)</f>
        <v/>
      </c>
      <c r="C108" s="649" t="str">
        <f>IF(基本情報入力シート!D129="","",基本情報入力シート!D129)</f>
        <v/>
      </c>
      <c r="D108" s="650" t="str">
        <f>IF(基本情報入力シート!E129="","",基本情報入力シート!E129)</f>
        <v/>
      </c>
      <c r="E108" s="650" t="str">
        <f>IF(基本情報入力シート!F129="","",基本情報入力シート!F129)</f>
        <v/>
      </c>
      <c r="F108" s="650" t="str">
        <f>IF(基本情報入力シート!G129="","",基本情報入力シート!G129)</f>
        <v/>
      </c>
      <c r="G108" s="650" t="str">
        <f>IF(基本情報入力シート!H129="","",基本情報入力シート!H129)</f>
        <v/>
      </c>
      <c r="H108" s="650" t="str">
        <f>IF(基本情報入力シート!I129="","",基本情報入力シート!I129)</f>
        <v/>
      </c>
      <c r="I108" s="650" t="str">
        <f>IF(基本情報入力シート!J129="","",基本情報入力シート!J129)</f>
        <v/>
      </c>
      <c r="J108" s="650" t="str">
        <f>IF(基本情報入力シート!K129="","",基本情報入力シート!K129)</f>
        <v/>
      </c>
      <c r="K108" s="651" t="str">
        <f>IF(基本情報入力シート!L129="","",基本情報入力シート!L129)</f>
        <v/>
      </c>
      <c r="L108" s="652" t="str">
        <f>IF(基本情報入力シート!M129="","",基本情報入力シート!M129)</f>
        <v/>
      </c>
      <c r="M108" s="652" t="str">
        <f>IF(基本情報入力シート!R129="","",基本情報入力シート!R129)</f>
        <v/>
      </c>
      <c r="N108" s="652" t="str">
        <f>IF(基本情報入力シート!W129="","",基本情報入力シート!W129)</f>
        <v/>
      </c>
      <c r="O108" s="647" t="str">
        <f>IF(基本情報入力シート!X129="","",基本情報入力シート!X129)</f>
        <v/>
      </c>
      <c r="P108" s="653" t="str">
        <f>IF(基本情報入力シート!Y129="","",基本情報入力シート!Y129)</f>
        <v/>
      </c>
      <c r="Q108" s="654" t="str">
        <f>IF(基本情報入力シート!Z129="","",基本情報入力シート!Z129)</f>
        <v/>
      </c>
      <c r="R108" s="655" t="str">
        <f>IF(基本情報入力シート!AA129="","",基本情報入力シート!AA129)</f>
        <v/>
      </c>
      <c r="S108" s="656"/>
      <c r="T108" s="657"/>
      <c r="U108" s="658" t="str">
        <f>IF(P108="","",VLOOKUP(P108,【参考】数式用!$A$5:$I$28,MATCH(T108,【参考】数式用!$C$4:$G$4,0)+2,0))</f>
        <v/>
      </c>
      <c r="V108" s="285" t="s">
        <v>265</v>
      </c>
      <c r="W108" s="659"/>
      <c r="X108" s="282" t="s">
        <v>266</v>
      </c>
      <c r="Y108" s="659"/>
      <c r="Z108" s="434" t="s">
        <v>267</v>
      </c>
      <c r="AA108" s="660"/>
      <c r="AB108" s="282" t="s">
        <v>266</v>
      </c>
      <c r="AC108" s="660"/>
      <c r="AD108" s="282" t="s">
        <v>268</v>
      </c>
      <c r="AE108" s="661" t="s">
        <v>269</v>
      </c>
      <c r="AF108" s="662" t="str">
        <f t="shared" si="6"/>
        <v/>
      </c>
      <c r="AG108" s="665" t="s">
        <v>270</v>
      </c>
      <c r="AH108" s="664" t="str">
        <f t="shared" si="5"/>
        <v/>
      </c>
    </row>
    <row r="109" spans="1:34" ht="36.75" customHeight="1">
      <c r="A109" s="647">
        <f t="shared" si="7"/>
        <v>98</v>
      </c>
      <c r="B109" s="648" t="str">
        <f>IF(基本情報入力シート!C130="","",基本情報入力シート!C130)</f>
        <v/>
      </c>
      <c r="C109" s="649" t="str">
        <f>IF(基本情報入力シート!D130="","",基本情報入力シート!D130)</f>
        <v/>
      </c>
      <c r="D109" s="650" t="str">
        <f>IF(基本情報入力シート!E130="","",基本情報入力シート!E130)</f>
        <v/>
      </c>
      <c r="E109" s="650" t="str">
        <f>IF(基本情報入力シート!F130="","",基本情報入力シート!F130)</f>
        <v/>
      </c>
      <c r="F109" s="650" t="str">
        <f>IF(基本情報入力シート!G130="","",基本情報入力シート!G130)</f>
        <v/>
      </c>
      <c r="G109" s="650" t="str">
        <f>IF(基本情報入力シート!H130="","",基本情報入力シート!H130)</f>
        <v/>
      </c>
      <c r="H109" s="650" t="str">
        <f>IF(基本情報入力シート!I130="","",基本情報入力シート!I130)</f>
        <v/>
      </c>
      <c r="I109" s="650" t="str">
        <f>IF(基本情報入力シート!J130="","",基本情報入力シート!J130)</f>
        <v/>
      </c>
      <c r="J109" s="650" t="str">
        <f>IF(基本情報入力シート!K130="","",基本情報入力シート!K130)</f>
        <v/>
      </c>
      <c r="K109" s="651" t="str">
        <f>IF(基本情報入力シート!L130="","",基本情報入力シート!L130)</f>
        <v/>
      </c>
      <c r="L109" s="652" t="str">
        <f>IF(基本情報入力シート!M130="","",基本情報入力シート!M130)</f>
        <v/>
      </c>
      <c r="M109" s="652" t="str">
        <f>IF(基本情報入力シート!R130="","",基本情報入力シート!R130)</f>
        <v/>
      </c>
      <c r="N109" s="652" t="str">
        <f>IF(基本情報入力シート!W130="","",基本情報入力シート!W130)</f>
        <v/>
      </c>
      <c r="O109" s="647" t="str">
        <f>IF(基本情報入力シート!X130="","",基本情報入力シート!X130)</f>
        <v/>
      </c>
      <c r="P109" s="653" t="str">
        <f>IF(基本情報入力シート!Y130="","",基本情報入力シート!Y130)</f>
        <v/>
      </c>
      <c r="Q109" s="654" t="str">
        <f>IF(基本情報入力シート!Z130="","",基本情報入力シート!Z130)</f>
        <v/>
      </c>
      <c r="R109" s="655" t="str">
        <f>IF(基本情報入力シート!AA130="","",基本情報入力シート!AA130)</f>
        <v/>
      </c>
      <c r="S109" s="656"/>
      <c r="T109" s="657"/>
      <c r="U109" s="658" t="str">
        <f>IF(P109="","",VLOOKUP(P109,【参考】数式用!$A$5:$I$28,MATCH(T109,【参考】数式用!$C$4:$G$4,0)+2,0))</f>
        <v/>
      </c>
      <c r="V109" s="285" t="s">
        <v>265</v>
      </c>
      <c r="W109" s="659"/>
      <c r="X109" s="282" t="s">
        <v>266</v>
      </c>
      <c r="Y109" s="659"/>
      <c r="Z109" s="434" t="s">
        <v>267</v>
      </c>
      <c r="AA109" s="660"/>
      <c r="AB109" s="282" t="s">
        <v>266</v>
      </c>
      <c r="AC109" s="660"/>
      <c r="AD109" s="282" t="s">
        <v>268</v>
      </c>
      <c r="AE109" s="661" t="s">
        <v>269</v>
      </c>
      <c r="AF109" s="662" t="str">
        <f t="shared" si="6"/>
        <v/>
      </c>
      <c r="AG109" s="665" t="s">
        <v>270</v>
      </c>
      <c r="AH109" s="664" t="str">
        <f t="shared" si="5"/>
        <v/>
      </c>
    </row>
    <row r="110" spans="1:34" ht="36.75" customHeight="1">
      <c r="A110" s="647">
        <f t="shared" si="7"/>
        <v>99</v>
      </c>
      <c r="B110" s="648" t="str">
        <f>IF(基本情報入力シート!C131="","",基本情報入力シート!C131)</f>
        <v/>
      </c>
      <c r="C110" s="649" t="str">
        <f>IF(基本情報入力シート!D131="","",基本情報入力シート!D131)</f>
        <v/>
      </c>
      <c r="D110" s="650" t="str">
        <f>IF(基本情報入力シート!E131="","",基本情報入力シート!E131)</f>
        <v/>
      </c>
      <c r="E110" s="650" t="str">
        <f>IF(基本情報入力シート!F131="","",基本情報入力シート!F131)</f>
        <v/>
      </c>
      <c r="F110" s="650" t="str">
        <f>IF(基本情報入力シート!G131="","",基本情報入力シート!G131)</f>
        <v/>
      </c>
      <c r="G110" s="650" t="str">
        <f>IF(基本情報入力シート!H131="","",基本情報入力シート!H131)</f>
        <v/>
      </c>
      <c r="H110" s="650" t="str">
        <f>IF(基本情報入力シート!I131="","",基本情報入力シート!I131)</f>
        <v/>
      </c>
      <c r="I110" s="650" t="str">
        <f>IF(基本情報入力シート!J131="","",基本情報入力シート!J131)</f>
        <v/>
      </c>
      <c r="J110" s="650" t="str">
        <f>IF(基本情報入力シート!K131="","",基本情報入力シート!K131)</f>
        <v/>
      </c>
      <c r="K110" s="651" t="str">
        <f>IF(基本情報入力シート!L131="","",基本情報入力シート!L131)</f>
        <v/>
      </c>
      <c r="L110" s="652" t="str">
        <f>IF(基本情報入力シート!M131="","",基本情報入力シート!M131)</f>
        <v/>
      </c>
      <c r="M110" s="652" t="str">
        <f>IF(基本情報入力シート!R131="","",基本情報入力シート!R131)</f>
        <v/>
      </c>
      <c r="N110" s="652" t="str">
        <f>IF(基本情報入力シート!W131="","",基本情報入力シート!W131)</f>
        <v/>
      </c>
      <c r="O110" s="647" t="str">
        <f>IF(基本情報入力シート!X131="","",基本情報入力シート!X131)</f>
        <v/>
      </c>
      <c r="P110" s="653" t="str">
        <f>IF(基本情報入力シート!Y131="","",基本情報入力シート!Y131)</f>
        <v/>
      </c>
      <c r="Q110" s="654" t="str">
        <f>IF(基本情報入力シート!Z131="","",基本情報入力シート!Z131)</f>
        <v/>
      </c>
      <c r="R110" s="655" t="str">
        <f>IF(基本情報入力シート!AA131="","",基本情報入力シート!AA131)</f>
        <v/>
      </c>
      <c r="S110" s="656"/>
      <c r="T110" s="657"/>
      <c r="U110" s="658" t="str">
        <f>IF(P110="","",VLOOKUP(P110,【参考】数式用!$A$5:$I$28,MATCH(T110,【参考】数式用!$C$4:$G$4,0)+2,0))</f>
        <v/>
      </c>
      <c r="V110" s="285" t="s">
        <v>265</v>
      </c>
      <c r="W110" s="659"/>
      <c r="X110" s="282" t="s">
        <v>266</v>
      </c>
      <c r="Y110" s="659"/>
      <c r="Z110" s="434" t="s">
        <v>267</v>
      </c>
      <c r="AA110" s="660"/>
      <c r="AB110" s="282" t="s">
        <v>266</v>
      </c>
      <c r="AC110" s="660"/>
      <c r="AD110" s="282" t="s">
        <v>268</v>
      </c>
      <c r="AE110" s="661" t="s">
        <v>269</v>
      </c>
      <c r="AF110" s="662" t="str">
        <f t="shared" si="6"/>
        <v/>
      </c>
      <c r="AG110" s="665" t="s">
        <v>270</v>
      </c>
      <c r="AH110" s="664" t="str">
        <f t="shared" si="5"/>
        <v/>
      </c>
    </row>
    <row r="111" spans="1:34" ht="36.75" customHeight="1">
      <c r="A111" s="647">
        <f t="shared" si="7"/>
        <v>100</v>
      </c>
      <c r="B111" s="648" t="str">
        <f>IF(基本情報入力シート!C132="","",基本情報入力シート!C132)</f>
        <v/>
      </c>
      <c r="C111" s="649" t="str">
        <f>IF(基本情報入力シート!D132="","",基本情報入力シート!D132)</f>
        <v/>
      </c>
      <c r="D111" s="650" t="str">
        <f>IF(基本情報入力シート!E132="","",基本情報入力シート!E132)</f>
        <v/>
      </c>
      <c r="E111" s="650" t="str">
        <f>IF(基本情報入力シート!F132="","",基本情報入力シート!F132)</f>
        <v/>
      </c>
      <c r="F111" s="650" t="str">
        <f>IF(基本情報入力シート!G132="","",基本情報入力シート!G132)</f>
        <v/>
      </c>
      <c r="G111" s="650" t="str">
        <f>IF(基本情報入力シート!H132="","",基本情報入力シート!H132)</f>
        <v/>
      </c>
      <c r="H111" s="650" t="str">
        <f>IF(基本情報入力シート!I132="","",基本情報入力シート!I132)</f>
        <v/>
      </c>
      <c r="I111" s="650" t="str">
        <f>IF(基本情報入力シート!J132="","",基本情報入力シート!J132)</f>
        <v/>
      </c>
      <c r="J111" s="650" t="str">
        <f>IF(基本情報入力シート!K132="","",基本情報入力シート!K132)</f>
        <v/>
      </c>
      <c r="K111" s="651" t="str">
        <f>IF(基本情報入力シート!L132="","",基本情報入力シート!L132)</f>
        <v/>
      </c>
      <c r="L111" s="652" t="str">
        <f>IF(基本情報入力シート!M132="","",基本情報入力シート!M132)</f>
        <v/>
      </c>
      <c r="M111" s="652" t="str">
        <f>IF(基本情報入力シート!R132="","",基本情報入力シート!R132)</f>
        <v/>
      </c>
      <c r="N111" s="652" t="str">
        <f>IF(基本情報入力シート!W132="","",基本情報入力シート!W132)</f>
        <v/>
      </c>
      <c r="O111" s="647" t="str">
        <f>IF(基本情報入力シート!X132="","",基本情報入力シート!X132)</f>
        <v/>
      </c>
      <c r="P111" s="653" t="str">
        <f>IF(基本情報入力シート!Y132="","",基本情報入力シート!Y132)</f>
        <v/>
      </c>
      <c r="Q111" s="654" t="str">
        <f>IF(基本情報入力シート!Z132="","",基本情報入力シート!Z132)</f>
        <v/>
      </c>
      <c r="R111" s="655" t="str">
        <f>IF(基本情報入力シート!AA132="","",基本情報入力シート!AA132)</f>
        <v/>
      </c>
      <c r="S111" s="656"/>
      <c r="T111" s="657"/>
      <c r="U111" s="658" t="str">
        <f>IF(P111="","",VLOOKUP(P111,【参考】数式用!$A$5:$I$28,MATCH(T111,【参考】数式用!$C$4:$G$4,0)+2,0))</f>
        <v/>
      </c>
      <c r="V111" s="285" t="s">
        <v>265</v>
      </c>
      <c r="W111" s="659"/>
      <c r="X111" s="282" t="s">
        <v>266</v>
      </c>
      <c r="Y111" s="659"/>
      <c r="Z111" s="434" t="s">
        <v>267</v>
      </c>
      <c r="AA111" s="660"/>
      <c r="AB111" s="282" t="s">
        <v>266</v>
      </c>
      <c r="AC111" s="660"/>
      <c r="AD111" s="282" t="s">
        <v>268</v>
      </c>
      <c r="AE111" s="661" t="s">
        <v>269</v>
      </c>
      <c r="AF111" s="662" t="str">
        <f t="shared" si="6"/>
        <v/>
      </c>
      <c r="AG111" s="665" t="s">
        <v>270</v>
      </c>
      <c r="AH111" s="664" t="str">
        <f t="shared" si="5"/>
        <v/>
      </c>
    </row>
  </sheetData>
  <sheetProtection formatCells="0" formatColumns="0" formatRows="0" insertRows="0" deleteRows="0" autoFilter="0"/>
  <autoFilter ref="L11:AH11"/>
  <mergeCells count="17">
    <mergeCell ref="D3:O3"/>
    <mergeCell ref="A3:C3"/>
    <mergeCell ref="T8:U8"/>
    <mergeCell ref="A7:A10"/>
    <mergeCell ref="B7:K10"/>
    <mergeCell ref="L7:L10"/>
    <mergeCell ref="O7:O10"/>
    <mergeCell ref="P7:P10"/>
    <mergeCell ref="Q7:Q10"/>
    <mergeCell ref="R7:R10"/>
    <mergeCell ref="A5:N5"/>
    <mergeCell ref="V8:AG8"/>
    <mergeCell ref="V9:AG10"/>
    <mergeCell ref="S9:S10"/>
    <mergeCell ref="T9:T10"/>
    <mergeCell ref="AH9:AH10"/>
    <mergeCell ref="U9:U10"/>
  </mergeCells>
  <phoneticPr fontId="7"/>
  <dataValidations count="3">
    <dataValidation imeMode="halfAlpha" allowBlank="1" showInputMessage="1" showErrorMessage="1" sqref="Y12:Y111 W12:W111 AA12:AA111 AC12:AC111 B12:R111"/>
    <dataValidation type="list" allowBlank="1" showInputMessage="1" showErrorMessage="1" sqref="T12:T111">
      <formula1>"加算Ⅰ,加算Ⅱ,加算Ⅲ,加算Ⅳ,加算Ⅴ"</formula1>
    </dataValidation>
    <dataValidation type="list" allowBlank="1" showInputMessage="1" showErrorMessage="1" sqref="S12:S111">
      <formula1>"新規,継続,区分変更"</formula1>
    </dataValidation>
  </dataValidations>
  <pageMargins left="0.39370078740157483" right="0.39370078740157483" top="0.6692913385826772" bottom="0.62992125984251968" header="0.31496062992125984" footer="0.35433070866141736"/>
  <pageSetup paperSize="9" scale="48" fitToHeight="2" orientation="landscape" r:id="rId1"/>
  <headerFooter alignWithMargins="0"/>
  <rowBreaks count="1" manualBreakCount="1">
    <brk id="31" max="32" man="1"/>
  </rowBreaks>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U115"/>
  <sheetViews>
    <sheetView tabSelected="1" zoomScale="130" zoomScaleNormal="130" zoomScaleSheetLayoutView="70" workbookViewId="0">
      <selection activeCell="A2" sqref="A2"/>
    </sheetView>
  </sheetViews>
  <sheetFormatPr defaultColWidth="2.5" defaultRowHeight="13.5"/>
  <cols>
    <col min="1" max="1" width="5.625" style="77" customWidth="1"/>
    <col min="2" max="11" width="2.625" style="77" customWidth="1"/>
    <col min="12" max="13" width="11.875" style="77" customWidth="1"/>
    <col min="14" max="14" width="12.625" style="77" customWidth="1"/>
    <col min="15" max="15" width="37.5" style="77" customWidth="1"/>
    <col min="16" max="16" width="31.25" style="77" customWidth="1"/>
    <col min="17" max="17" width="10.625" style="77" customWidth="1"/>
    <col min="18" max="18" width="9.625" style="77" customWidth="1"/>
    <col min="19" max="20" width="13.625" style="77" customWidth="1"/>
    <col min="21" max="21" width="6.75" style="77" customWidth="1"/>
    <col min="22" max="22" width="31.5" style="77" customWidth="1"/>
    <col min="23" max="23" width="4.75" style="77" bestFit="1" customWidth="1"/>
    <col min="24" max="24" width="3.625" style="77" customWidth="1"/>
    <col min="25" max="25" width="3.125" style="77" bestFit="1" customWidth="1"/>
    <col min="26" max="26" width="3.625" style="77" customWidth="1"/>
    <col min="27" max="27" width="8" style="77" bestFit="1" customWidth="1"/>
    <col min="28" max="28" width="3.625" style="77" customWidth="1"/>
    <col min="29" max="29" width="3.125" style="77" bestFit="1" customWidth="1"/>
    <col min="30" max="30" width="3.625" style="77" customWidth="1"/>
    <col min="31" max="32" width="3.125" style="77" customWidth="1"/>
    <col min="33" max="33" width="3.5" style="77" bestFit="1" customWidth="1"/>
    <col min="34" max="34" width="5.875" style="77" bestFit="1" customWidth="1"/>
    <col min="35" max="35" width="14.625" style="77" customWidth="1"/>
    <col min="36" max="36" width="2.5" style="77"/>
    <col min="37" max="37" width="6.125" style="77" customWidth="1"/>
    <col min="38" max="47" width="8.375" style="77" customWidth="1"/>
    <col min="48" max="16384" width="2.5" style="77"/>
  </cols>
  <sheetData>
    <row r="1" spans="1:47" ht="21" customHeight="1">
      <c r="A1" s="613" t="s">
        <v>223</v>
      </c>
      <c r="B1" s="239"/>
      <c r="C1" s="239"/>
      <c r="D1" s="239"/>
      <c r="E1" s="239"/>
      <c r="F1" s="239"/>
      <c r="G1" s="239"/>
      <c r="H1" s="242" t="s">
        <v>292</v>
      </c>
      <c r="I1" s="239"/>
      <c r="J1" s="239"/>
      <c r="K1" s="239"/>
      <c r="L1" s="239"/>
      <c r="M1" s="239"/>
      <c r="N1" s="239"/>
      <c r="O1" s="239"/>
      <c r="P1" s="239"/>
      <c r="Q1" s="239"/>
      <c r="R1" s="239"/>
      <c r="S1" s="239"/>
      <c r="T1" s="239"/>
      <c r="U1" s="239"/>
      <c r="V1" s="239"/>
      <c r="W1" s="239"/>
      <c r="X1" s="239"/>
      <c r="Y1" s="239"/>
      <c r="Z1" s="239"/>
      <c r="AA1" s="240"/>
      <c r="AB1" s="240"/>
      <c r="AC1" s="240"/>
      <c r="AD1" s="240"/>
      <c r="AE1" s="240"/>
      <c r="AF1" s="240"/>
      <c r="AG1" s="240"/>
      <c r="AH1" s="240"/>
      <c r="AI1" s="240"/>
      <c r="AJ1" s="239"/>
      <c r="AK1" s="239"/>
      <c r="AL1" s="239"/>
      <c r="AM1" s="239"/>
      <c r="AN1" s="239"/>
      <c r="AO1" s="239"/>
      <c r="AP1" s="239"/>
      <c r="AQ1" s="239"/>
      <c r="AR1" s="239"/>
      <c r="AS1" s="239"/>
      <c r="AT1" s="239"/>
      <c r="AU1" s="239"/>
    </row>
    <row r="2" spans="1:47" ht="21" customHeight="1" thickBot="1">
      <c r="A2" s="239"/>
      <c r="B2" s="242"/>
      <c r="C2" s="242"/>
      <c r="D2" s="242"/>
      <c r="E2" s="242"/>
      <c r="F2" s="242"/>
      <c r="G2" s="242"/>
      <c r="H2" s="242"/>
      <c r="I2" s="242"/>
      <c r="J2" s="242"/>
      <c r="K2" s="242"/>
      <c r="L2" s="242"/>
      <c r="M2" s="242"/>
      <c r="N2" s="242"/>
      <c r="O2" s="242"/>
      <c r="P2" s="242"/>
      <c r="Q2" s="239"/>
      <c r="R2" s="239"/>
      <c r="S2" s="239"/>
      <c r="T2" s="239"/>
      <c r="U2" s="239"/>
      <c r="V2" s="239"/>
      <c r="W2" s="239"/>
      <c r="X2" s="242"/>
      <c r="Y2" s="242"/>
      <c r="Z2" s="242"/>
      <c r="AA2" s="240"/>
      <c r="AB2" s="240"/>
      <c r="AC2" s="240"/>
      <c r="AD2" s="240"/>
      <c r="AE2" s="614"/>
      <c r="AF2" s="614"/>
      <c r="AG2" s="614"/>
      <c r="AH2" s="614"/>
      <c r="AI2" s="614"/>
      <c r="AJ2" s="239"/>
      <c r="AK2" s="239"/>
      <c r="AL2" s="239"/>
      <c r="AM2" s="239"/>
      <c r="AN2" s="239"/>
      <c r="AO2" s="239"/>
      <c r="AP2" s="239"/>
      <c r="AQ2" s="239"/>
      <c r="AR2" s="239"/>
      <c r="AS2" s="239"/>
      <c r="AT2" s="239"/>
      <c r="AU2" s="239"/>
    </row>
    <row r="3" spans="1:47" ht="27" customHeight="1" thickBot="1">
      <c r="A3" s="1094" t="s">
        <v>6</v>
      </c>
      <c r="B3" s="1094"/>
      <c r="C3" s="1095"/>
      <c r="D3" s="1091" t="str">
        <f>IF(基本情報入力シート!M16="","",基本情報入力シート!M16)</f>
        <v/>
      </c>
      <c r="E3" s="1092"/>
      <c r="F3" s="1092"/>
      <c r="G3" s="1092"/>
      <c r="H3" s="1092"/>
      <c r="I3" s="1092"/>
      <c r="J3" s="1092"/>
      <c r="K3" s="1092"/>
      <c r="L3" s="1092"/>
      <c r="M3" s="1092"/>
      <c r="N3" s="1092"/>
      <c r="O3" s="1093"/>
      <c r="P3" s="615"/>
      <c r="Q3" s="616"/>
      <c r="R3" s="616"/>
      <c r="S3" s="239"/>
      <c r="T3" s="239"/>
      <c r="U3" s="239"/>
      <c r="V3" s="239"/>
      <c r="W3" s="616"/>
      <c r="X3" s="616"/>
      <c r="Y3" s="616"/>
      <c r="Z3" s="616"/>
      <c r="AA3" s="239"/>
      <c r="AB3" s="239"/>
      <c r="AC3" s="239"/>
      <c r="AD3" s="239"/>
      <c r="AE3" s="239"/>
      <c r="AF3" s="239"/>
      <c r="AG3" s="239"/>
      <c r="AH3" s="239"/>
      <c r="AI3" s="239"/>
      <c r="AJ3" s="239"/>
      <c r="AK3" s="239"/>
      <c r="AL3" s="239"/>
      <c r="AM3" s="239"/>
      <c r="AN3" s="239"/>
      <c r="AO3" s="239"/>
      <c r="AP3" s="239"/>
      <c r="AQ3" s="239"/>
      <c r="AR3" s="239"/>
      <c r="AS3" s="239"/>
      <c r="AT3" s="239"/>
      <c r="AU3" s="239"/>
    </row>
    <row r="4" spans="1:47" ht="21" customHeight="1" thickBot="1">
      <c r="A4" s="617"/>
      <c r="B4" s="617"/>
      <c r="C4" s="617"/>
      <c r="D4" s="618"/>
      <c r="E4" s="618"/>
      <c r="F4" s="618"/>
      <c r="G4" s="618"/>
      <c r="H4" s="618"/>
      <c r="I4" s="618"/>
      <c r="J4" s="618"/>
      <c r="K4" s="618"/>
      <c r="L4" s="618"/>
      <c r="M4" s="618"/>
      <c r="N4" s="618"/>
      <c r="O4" s="618"/>
      <c r="P4" s="618"/>
      <c r="Q4" s="616"/>
      <c r="R4" s="616"/>
      <c r="S4" s="239"/>
      <c r="T4" s="239"/>
      <c r="U4" s="239"/>
      <c r="V4" s="239"/>
      <c r="W4" s="616"/>
      <c r="X4" s="616"/>
      <c r="Y4" s="616"/>
      <c r="Z4" s="616"/>
      <c r="AA4" s="239"/>
      <c r="AB4" s="239"/>
      <c r="AC4" s="239"/>
      <c r="AD4" s="239"/>
      <c r="AE4" s="239"/>
      <c r="AF4" s="239"/>
      <c r="AG4" s="239"/>
      <c r="AH4" s="239"/>
      <c r="AI4" s="239"/>
      <c r="AJ4" s="239"/>
      <c r="AK4" s="239"/>
      <c r="AL4" s="239"/>
      <c r="AM4" s="239"/>
      <c r="AN4" s="239"/>
      <c r="AO4" s="239"/>
      <c r="AP4" s="239"/>
      <c r="AQ4" s="239"/>
      <c r="AR4" s="239"/>
      <c r="AS4" s="239"/>
      <c r="AT4" s="239"/>
      <c r="AU4" s="239"/>
    </row>
    <row r="5" spans="1:47" ht="27" customHeight="1" thickBot="1">
      <c r="A5" s="666" t="s">
        <v>291</v>
      </c>
      <c r="B5" s="667"/>
      <c r="C5" s="667"/>
      <c r="D5" s="668"/>
      <c r="E5" s="668"/>
      <c r="F5" s="668"/>
      <c r="G5" s="668"/>
      <c r="H5" s="668"/>
      <c r="I5" s="668"/>
      <c r="J5" s="668"/>
      <c r="K5" s="668"/>
      <c r="L5" s="668"/>
      <c r="M5" s="668"/>
      <c r="N5" s="668"/>
      <c r="O5" s="669">
        <f>SUM(AI12:AI111)</f>
        <v>0</v>
      </c>
      <c r="P5" s="618"/>
      <c r="Q5" s="239"/>
      <c r="R5" s="616"/>
      <c r="S5" s="246"/>
      <c r="T5" s="246"/>
      <c r="U5" s="246"/>
      <c r="V5" s="246"/>
      <c r="W5" s="616"/>
      <c r="X5" s="616"/>
      <c r="Y5" s="616"/>
      <c r="Z5" s="616"/>
      <c r="AA5" s="246"/>
      <c r="AB5" s="246"/>
      <c r="AC5" s="246"/>
      <c r="AD5" s="246"/>
      <c r="AE5" s="246"/>
      <c r="AF5" s="246"/>
      <c r="AG5" s="246"/>
      <c r="AH5" s="246"/>
      <c r="AI5" s="246"/>
      <c r="AJ5" s="239"/>
      <c r="AK5" s="239"/>
      <c r="AL5" s="239"/>
      <c r="AM5" s="239"/>
      <c r="AN5" s="239"/>
      <c r="AO5" s="239"/>
      <c r="AP5" s="239"/>
      <c r="AQ5" s="239"/>
      <c r="AR5" s="239"/>
      <c r="AS5" s="239"/>
      <c r="AT5" s="239"/>
      <c r="AU5" s="239"/>
    </row>
    <row r="6" spans="1:47" ht="21" customHeight="1" thickBot="1">
      <c r="A6" s="239"/>
      <c r="B6" s="239"/>
      <c r="C6" s="239"/>
      <c r="D6" s="239"/>
      <c r="E6" s="239"/>
      <c r="F6" s="239"/>
      <c r="G6" s="239"/>
      <c r="H6" s="239"/>
      <c r="I6" s="239"/>
      <c r="J6" s="239"/>
      <c r="K6" s="239"/>
      <c r="L6" s="239"/>
      <c r="M6" s="239"/>
      <c r="N6" s="239"/>
      <c r="O6" s="239"/>
      <c r="P6" s="239"/>
      <c r="Q6" s="291"/>
      <c r="R6" s="291"/>
      <c r="S6" s="239"/>
      <c r="T6" s="239"/>
      <c r="U6" s="239"/>
      <c r="V6" s="239"/>
      <c r="W6" s="239"/>
      <c r="X6" s="239"/>
      <c r="Y6" s="239"/>
      <c r="Z6" s="239"/>
      <c r="AA6" s="239"/>
      <c r="AB6" s="239"/>
      <c r="AC6" s="239"/>
      <c r="AD6" s="239"/>
      <c r="AE6" s="239"/>
      <c r="AF6" s="239"/>
      <c r="AG6" s="239"/>
      <c r="AH6" s="239"/>
      <c r="AI6" s="239"/>
      <c r="AJ6" s="239"/>
      <c r="AK6" s="239"/>
      <c r="AL6" s="239"/>
      <c r="AM6" s="239"/>
      <c r="AN6" s="239"/>
      <c r="AO6" s="239"/>
      <c r="AP6" s="239"/>
      <c r="AQ6" s="239"/>
      <c r="AR6" s="239"/>
      <c r="AS6" s="239"/>
      <c r="AT6" s="239"/>
      <c r="AU6" s="239"/>
    </row>
    <row r="7" spans="1:47" ht="18" customHeight="1">
      <c r="A7" s="1098"/>
      <c r="B7" s="1100" t="s">
        <v>7</v>
      </c>
      <c r="C7" s="1101"/>
      <c r="D7" s="1101"/>
      <c r="E7" s="1101"/>
      <c r="F7" s="1101"/>
      <c r="G7" s="1101"/>
      <c r="H7" s="1101"/>
      <c r="I7" s="1101"/>
      <c r="J7" s="1101"/>
      <c r="K7" s="1102"/>
      <c r="L7" s="1106" t="s">
        <v>184</v>
      </c>
      <c r="M7" s="621"/>
      <c r="N7" s="622"/>
      <c r="O7" s="1108" t="s">
        <v>211</v>
      </c>
      <c r="P7" s="1110" t="s">
        <v>128</v>
      </c>
      <c r="Q7" s="1112" t="s">
        <v>276</v>
      </c>
      <c r="R7" s="1123" t="s">
        <v>199</v>
      </c>
      <c r="S7" s="670" t="s">
        <v>97</v>
      </c>
      <c r="T7" s="671"/>
      <c r="U7" s="671"/>
      <c r="V7" s="672"/>
      <c r="W7" s="672"/>
      <c r="X7" s="672"/>
      <c r="Y7" s="672"/>
      <c r="Z7" s="672"/>
      <c r="AA7" s="672"/>
      <c r="AB7" s="672"/>
      <c r="AC7" s="672"/>
      <c r="AD7" s="672"/>
      <c r="AE7" s="672"/>
      <c r="AF7" s="672"/>
      <c r="AG7" s="672"/>
      <c r="AH7" s="672"/>
      <c r="AI7" s="673"/>
      <c r="AJ7" s="239"/>
      <c r="AK7" s="239"/>
      <c r="AL7" s="239"/>
      <c r="AM7" s="239"/>
      <c r="AN7" s="239"/>
      <c r="AO7" s="239"/>
      <c r="AP7" s="239"/>
      <c r="AQ7" s="239"/>
      <c r="AR7" s="239"/>
      <c r="AS7" s="239"/>
      <c r="AT7" s="239"/>
      <c r="AU7" s="239"/>
    </row>
    <row r="8" spans="1:47" ht="14.25" customHeight="1">
      <c r="A8" s="1099"/>
      <c r="B8" s="1103"/>
      <c r="C8" s="1104"/>
      <c r="D8" s="1104"/>
      <c r="E8" s="1104"/>
      <c r="F8" s="1104"/>
      <c r="G8" s="1104"/>
      <c r="H8" s="1104"/>
      <c r="I8" s="1104"/>
      <c r="J8" s="1104"/>
      <c r="K8" s="1105"/>
      <c r="L8" s="1107"/>
      <c r="M8" s="626" t="s">
        <v>286</v>
      </c>
      <c r="N8" s="627"/>
      <c r="O8" s="1109"/>
      <c r="P8" s="1111"/>
      <c r="Q8" s="1113"/>
      <c r="R8" s="1124"/>
      <c r="S8" s="674"/>
      <c r="T8" s="1119" t="s">
        <v>10</v>
      </c>
      <c r="U8" s="1120"/>
      <c r="V8" s="675" t="s">
        <v>85</v>
      </c>
      <c r="W8" s="1121" t="s">
        <v>30</v>
      </c>
      <c r="X8" s="1122"/>
      <c r="Y8" s="1122"/>
      <c r="Z8" s="1122"/>
      <c r="AA8" s="1122"/>
      <c r="AB8" s="1122"/>
      <c r="AC8" s="1122"/>
      <c r="AD8" s="1122"/>
      <c r="AE8" s="1122"/>
      <c r="AF8" s="1122"/>
      <c r="AG8" s="1122"/>
      <c r="AH8" s="1122"/>
      <c r="AI8" s="676" t="s">
        <v>15</v>
      </c>
      <c r="AJ8" s="239"/>
      <c r="AK8" s="239"/>
      <c r="AL8" s="239"/>
      <c r="AM8" s="239"/>
      <c r="AN8" s="239"/>
      <c r="AO8" s="239"/>
      <c r="AP8" s="239"/>
      <c r="AQ8" s="239"/>
      <c r="AR8" s="239"/>
      <c r="AS8" s="239"/>
      <c r="AT8" s="239"/>
      <c r="AU8" s="239"/>
    </row>
    <row r="9" spans="1:47" ht="13.5" customHeight="1">
      <c r="A9" s="1099"/>
      <c r="B9" s="1103"/>
      <c r="C9" s="1104"/>
      <c r="D9" s="1104"/>
      <c r="E9" s="1104"/>
      <c r="F9" s="1104"/>
      <c r="G9" s="1104"/>
      <c r="H9" s="1104"/>
      <c r="I9" s="1104"/>
      <c r="J9" s="1104"/>
      <c r="K9" s="1105"/>
      <c r="L9" s="1107"/>
      <c r="M9" s="630"/>
      <c r="N9" s="631"/>
      <c r="O9" s="1109"/>
      <c r="P9" s="1111"/>
      <c r="Q9" s="1113"/>
      <c r="R9" s="1124"/>
      <c r="S9" s="1085" t="s">
        <v>172</v>
      </c>
      <c r="T9" s="1117" t="s">
        <v>277</v>
      </c>
      <c r="U9" s="1118" t="s">
        <v>200</v>
      </c>
      <c r="V9" s="1125" t="s">
        <v>139</v>
      </c>
      <c r="W9" s="1079" t="s">
        <v>201</v>
      </c>
      <c r="X9" s="1080"/>
      <c r="Y9" s="1080"/>
      <c r="Z9" s="1080"/>
      <c r="AA9" s="1080"/>
      <c r="AB9" s="1080"/>
      <c r="AC9" s="1080"/>
      <c r="AD9" s="1080"/>
      <c r="AE9" s="1080"/>
      <c r="AF9" s="1080"/>
      <c r="AG9" s="1080"/>
      <c r="AH9" s="1080"/>
      <c r="AI9" s="1088" t="s">
        <v>299</v>
      </c>
      <c r="AJ9" s="239"/>
      <c r="AK9" s="239"/>
      <c r="AL9" s="239"/>
      <c r="AM9" s="239"/>
      <c r="AN9" s="239"/>
      <c r="AO9" s="239"/>
      <c r="AP9" s="239"/>
      <c r="AQ9" s="239"/>
      <c r="AR9" s="239"/>
      <c r="AS9" s="239"/>
      <c r="AT9" s="239"/>
      <c r="AU9" s="239"/>
    </row>
    <row r="10" spans="1:47" ht="150" customHeight="1">
      <c r="A10" s="1099"/>
      <c r="B10" s="1103"/>
      <c r="C10" s="1104"/>
      <c r="D10" s="1104"/>
      <c r="E10" s="1104"/>
      <c r="F10" s="1104"/>
      <c r="G10" s="1104"/>
      <c r="H10" s="1104"/>
      <c r="I10" s="1104"/>
      <c r="J10" s="1104"/>
      <c r="K10" s="1105"/>
      <c r="L10" s="1107"/>
      <c r="M10" s="632" t="s">
        <v>287</v>
      </c>
      <c r="N10" s="632" t="s">
        <v>288</v>
      </c>
      <c r="O10" s="1109"/>
      <c r="P10" s="1111"/>
      <c r="Q10" s="1113"/>
      <c r="R10" s="1124"/>
      <c r="S10" s="1085"/>
      <c r="T10" s="1117"/>
      <c r="U10" s="1118"/>
      <c r="V10" s="1126"/>
      <c r="W10" s="1082"/>
      <c r="X10" s="1083"/>
      <c r="Y10" s="1083"/>
      <c r="Z10" s="1083"/>
      <c r="AA10" s="1083"/>
      <c r="AB10" s="1083"/>
      <c r="AC10" s="1083"/>
      <c r="AD10" s="1083"/>
      <c r="AE10" s="1083"/>
      <c r="AF10" s="1083"/>
      <c r="AG10" s="1083"/>
      <c r="AH10" s="1083"/>
      <c r="AI10" s="1088"/>
      <c r="AJ10" s="239"/>
      <c r="AK10" s="239"/>
      <c r="AL10" s="239"/>
      <c r="AM10" s="239"/>
      <c r="AN10" s="239"/>
      <c r="AO10" s="239"/>
      <c r="AP10" s="239"/>
      <c r="AQ10" s="239"/>
      <c r="AR10" s="239"/>
      <c r="AS10" s="239"/>
      <c r="AT10" s="239"/>
      <c r="AU10" s="239"/>
    </row>
    <row r="11" spans="1:47" ht="15" thickBot="1">
      <c r="A11" s="633"/>
      <c r="B11" s="634"/>
      <c r="C11" s="635"/>
      <c r="D11" s="635"/>
      <c r="E11" s="635"/>
      <c r="F11" s="635"/>
      <c r="G11" s="635"/>
      <c r="H11" s="635"/>
      <c r="I11" s="635"/>
      <c r="J11" s="635"/>
      <c r="K11" s="636"/>
      <c r="L11" s="637"/>
      <c r="M11" s="637"/>
      <c r="N11" s="637"/>
      <c r="O11" s="638"/>
      <c r="P11" s="639"/>
      <c r="Q11" s="640"/>
      <c r="R11" s="677"/>
      <c r="S11" s="628"/>
      <c r="T11" s="678"/>
      <c r="U11" s="679"/>
      <c r="V11" s="680"/>
      <c r="W11" s="645"/>
      <c r="X11" s="646"/>
      <c r="Y11" s="646"/>
      <c r="Z11" s="646"/>
      <c r="AA11" s="646"/>
      <c r="AB11" s="646"/>
      <c r="AC11" s="646"/>
      <c r="AD11" s="646"/>
      <c r="AE11" s="646"/>
      <c r="AF11" s="646"/>
      <c r="AG11" s="646"/>
      <c r="AH11" s="646"/>
      <c r="AI11" s="641"/>
      <c r="AJ11" s="239"/>
      <c r="AK11" s="239"/>
      <c r="AL11" s="239"/>
      <c r="AM11" s="239"/>
      <c r="AN11" s="239"/>
      <c r="AO11" s="239"/>
      <c r="AP11" s="239"/>
      <c r="AQ11" s="239"/>
      <c r="AR11" s="239"/>
      <c r="AS11" s="239"/>
      <c r="AT11" s="239"/>
      <c r="AU11" s="239"/>
    </row>
    <row r="12" spans="1:47" ht="33" customHeight="1" thickBot="1">
      <c r="A12" s="647">
        <v>1</v>
      </c>
      <c r="B12" s="648" t="str">
        <f>IF(基本情報入力シート!C33="","",基本情報入力シート!C33)</f>
        <v/>
      </c>
      <c r="C12" s="649" t="str">
        <f>IF(基本情報入力シート!D33="","",基本情報入力シート!D33)</f>
        <v/>
      </c>
      <c r="D12" s="650" t="str">
        <f>IF(基本情報入力シート!E33="","",基本情報入力シート!E33)</f>
        <v/>
      </c>
      <c r="E12" s="650" t="str">
        <f>IF(基本情報入力シート!F33="","",基本情報入力シート!F33)</f>
        <v/>
      </c>
      <c r="F12" s="650" t="str">
        <f>IF(基本情報入力シート!G33="","",基本情報入力シート!G33)</f>
        <v/>
      </c>
      <c r="G12" s="650" t="str">
        <f>IF(基本情報入力シート!H33="","",基本情報入力シート!H33)</f>
        <v/>
      </c>
      <c r="H12" s="650" t="str">
        <f>IF(基本情報入力シート!I33="","",基本情報入力シート!I33)</f>
        <v/>
      </c>
      <c r="I12" s="650" t="str">
        <f>IF(基本情報入力シート!J33="","",基本情報入力シート!J33)</f>
        <v/>
      </c>
      <c r="J12" s="650" t="str">
        <f>IF(基本情報入力シート!K33="","",基本情報入力シート!K33)</f>
        <v/>
      </c>
      <c r="K12" s="651" t="str">
        <f>IF(基本情報入力シート!L33="","",基本情報入力シート!L33)</f>
        <v/>
      </c>
      <c r="L12" s="652" t="str">
        <f>IF(基本情報入力シート!M33="","",基本情報入力シート!M33)</f>
        <v/>
      </c>
      <c r="M12" s="652" t="str">
        <f>IF(基本情報入力シート!R33="","",基本情報入力シート!R33)</f>
        <v/>
      </c>
      <c r="N12" s="652" t="str">
        <f>IF(基本情報入力シート!W33="","",基本情報入力シート!W33)</f>
        <v/>
      </c>
      <c r="O12" s="647" t="str">
        <f>IF(基本情報入力シート!X33="","",基本情報入力シート!X33)</f>
        <v/>
      </c>
      <c r="P12" s="653" t="str">
        <f>IF(基本情報入力シート!Y33="","",基本情報入力シート!Y33)</f>
        <v/>
      </c>
      <c r="Q12" s="654" t="str">
        <f>IF(基本情報入力シート!Z33="","",基本情報入力シート!Z33)</f>
        <v/>
      </c>
      <c r="R12" s="681" t="str">
        <f>IF(基本情報入力シート!AA33="","",基本情報入力シート!AA33)</f>
        <v/>
      </c>
      <c r="S12" s="682"/>
      <c r="T12" s="683"/>
      <c r="U12" s="684" t="str">
        <f>IF(P12="","",VLOOKUP(P12,【参考】数式用!$A$5:$I$28,MATCH(T12,【参考】数式用!$H$4:$I$4,0)+7,0))</f>
        <v/>
      </c>
      <c r="V12" s="685"/>
      <c r="W12" s="285" t="s">
        <v>84</v>
      </c>
      <c r="X12" s="686"/>
      <c r="Y12" s="282" t="s">
        <v>12</v>
      </c>
      <c r="Z12" s="686"/>
      <c r="AA12" s="434" t="s">
        <v>156</v>
      </c>
      <c r="AB12" s="686"/>
      <c r="AC12" s="282" t="s">
        <v>12</v>
      </c>
      <c r="AD12" s="686"/>
      <c r="AE12" s="282" t="s">
        <v>17</v>
      </c>
      <c r="AF12" s="661" t="s">
        <v>100</v>
      </c>
      <c r="AG12" s="663" t="str">
        <f t="shared" ref="AG12:AG16" si="0">IF(X12&gt;=1,(AB12*12+AD12)-(X12*12+Z12)+1,"")</f>
        <v/>
      </c>
      <c r="AH12" s="663" t="s">
        <v>121</v>
      </c>
      <c r="AI12" s="664" t="str">
        <f t="shared" ref="AI12:AI43" si="1">IFERROR(ROUNDDOWN(ROUND(Q12*R12,0)*U12,0)*AG12,"")</f>
        <v/>
      </c>
      <c r="AJ12" s="239"/>
      <c r="AK12" s="687" t="str">
        <f>IFERROR(IF(AND(T12="特定加算Ⅰ",OR(V12="",V12="-",V12="いずれも取得していない")),"☓","○"),"")</f>
        <v>○</v>
      </c>
      <c r="AL12" s="688" t="str">
        <f>IFERROR(IF(AND(T12="特定加算Ⅰ",OR(V12="",V12="-",V12="いずれも取得していない")),"！特定加算Ⅰが選択されています。該当する介護福祉士配置等要件を選択してください。",""),"")</f>
        <v/>
      </c>
      <c r="AM12" s="689"/>
      <c r="AN12" s="689"/>
      <c r="AO12" s="689"/>
      <c r="AP12" s="689"/>
      <c r="AQ12" s="689"/>
      <c r="AR12" s="689"/>
      <c r="AS12" s="689"/>
      <c r="AT12" s="689"/>
      <c r="AU12" s="690"/>
    </row>
    <row r="13" spans="1:47" ht="33" customHeight="1" thickBot="1">
      <c r="A13" s="647">
        <f>A12+1</f>
        <v>2</v>
      </c>
      <c r="B13" s="648" t="str">
        <f>IF(基本情報入力シート!C34="","",基本情報入力シート!C34)</f>
        <v/>
      </c>
      <c r="C13" s="649" t="str">
        <f>IF(基本情報入力シート!D34="","",基本情報入力シート!D34)</f>
        <v/>
      </c>
      <c r="D13" s="650" t="str">
        <f>IF(基本情報入力シート!E34="","",基本情報入力シート!E34)</f>
        <v/>
      </c>
      <c r="E13" s="650" t="str">
        <f>IF(基本情報入力シート!F34="","",基本情報入力シート!F34)</f>
        <v/>
      </c>
      <c r="F13" s="650" t="str">
        <f>IF(基本情報入力シート!G34="","",基本情報入力シート!G34)</f>
        <v/>
      </c>
      <c r="G13" s="650" t="str">
        <f>IF(基本情報入力シート!H34="","",基本情報入力シート!H34)</f>
        <v/>
      </c>
      <c r="H13" s="650" t="str">
        <f>IF(基本情報入力シート!I34="","",基本情報入力シート!I34)</f>
        <v/>
      </c>
      <c r="I13" s="650" t="str">
        <f>IF(基本情報入力シート!J34="","",基本情報入力シート!J34)</f>
        <v/>
      </c>
      <c r="J13" s="650" t="str">
        <f>IF(基本情報入力シート!K34="","",基本情報入力シート!K34)</f>
        <v/>
      </c>
      <c r="K13" s="651" t="str">
        <f>IF(基本情報入力シート!L34="","",基本情報入力シート!L34)</f>
        <v/>
      </c>
      <c r="L13" s="652" t="str">
        <f>IF(基本情報入力シート!M34="","",基本情報入力シート!M34)</f>
        <v/>
      </c>
      <c r="M13" s="652" t="str">
        <f>IF(基本情報入力シート!R34="","",基本情報入力シート!R34)</f>
        <v/>
      </c>
      <c r="N13" s="652" t="str">
        <f>IF(基本情報入力シート!W34="","",基本情報入力シート!W34)</f>
        <v/>
      </c>
      <c r="O13" s="647" t="str">
        <f>IF(基本情報入力シート!X34="","",基本情報入力シート!X34)</f>
        <v/>
      </c>
      <c r="P13" s="653" t="str">
        <f>IF(基本情報入力シート!Y34="","",基本情報入力シート!Y34)</f>
        <v/>
      </c>
      <c r="Q13" s="654" t="str">
        <f>IF(基本情報入力シート!Z34="","",基本情報入力シート!Z34)</f>
        <v/>
      </c>
      <c r="R13" s="681" t="str">
        <f>IF(基本情報入力シート!AA34="","",基本情報入力シート!AA34)</f>
        <v/>
      </c>
      <c r="S13" s="682"/>
      <c r="T13" s="683"/>
      <c r="U13" s="684" t="str">
        <f>IF(P13="","",VLOOKUP(P13,【参考】数式用!$A$5:$I$28,MATCH(T13,【参考】数式用!$H$4:$I$4,0)+7,0))</f>
        <v/>
      </c>
      <c r="V13" s="685"/>
      <c r="W13" s="285" t="s">
        <v>84</v>
      </c>
      <c r="X13" s="686"/>
      <c r="Y13" s="282" t="s">
        <v>12</v>
      </c>
      <c r="Z13" s="686"/>
      <c r="AA13" s="434" t="s">
        <v>156</v>
      </c>
      <c r="AB13" s="686"/>
      <c r="AC13" s="282" t="s">
        <v>12</v>
      </c>
      <c r="AD13" s="686"/>
      <c r="AE13" s="282" t="s">
        <v>17</v>
      </c>
      <c r="AF13" s="661" t="s">
        <v>100</v>
      </c>
      <c r="AG13" s="662" t="str">
        <f t="shared" si="0"/>
        <v/>
      </c>
      <c r="AH13" s="663" t="s">
        <v>121</v>
      </c>
      <c r="AI13" s="664" t="str">
        <f t="shared" si="1"/>
        <v/>
      </c>
      <c r="AJ13" s="239"/>
      <c r="AK13" s="687" t="str">
        <f t="shared" ref="AK13:AK18" si="2">IFERROR(IF(AND(T13="特定加算Ⅰ",OR(V13="",V13="-",V13="いずれも取得していない")),"☓","○"),"")</f>
        <v>○</v>
      </c>
      <c r="AL13" s="688" t="str">
        <f t="shared" ref="AL13:AL18" si="3">IFERROR(IF(AND(T13="特定加算Ⅰ",OR(V13="",V13="-",V13="いずれも取得していない")),"！特定加算Ⅰが選択されています。該当する介護福祉士配置等要件を選択してください。",""),"")</f>
        <v/>
      </c>
      <c r="AM13" s="689"/>
      <c r="AN13" s="689"/>
      <c r="AO13" s="689"/>
      <c r="AP13" s="689"/>
      <c r="AQ13" s="689"/>
      <c r="AR13" s="689"/>
      <c r="AS13" s="689"/>
      <c r="AT13" s="689"/>
      <c r="AU13" s="690"/>
    </row>
    <row r="14" spans="1:47" ht="33" customHeight="1" thickBot="1">
      <c r="A14" s="647">
        <f t="shared" ref="A14:A111" si="4">A13+1</f>
        <v>3</v>
      </c>
      <c r="B14" s="648" t="str">
        <f>IF(基本情報入力シート!C35="","",基本情報入力シート!C35)</f>
        <v/>
      </c>
      <c r="C14" s="649" t="str">
        <f>IF(基本情報入力シート!D35="","",基本情報入力シート!D35)</f>
        <v/>
      </c>
      <c r="D14" s="650" t="str">
        <f>IF(基本情報入力シート!E35="","",基本情報入力シート!E35)</f>
        <v/>
      </c>
      <c r="E14" s="650" t="str">
        <f>IF(基本情報入力シート!F35="","",基本情報入力シート!F35)</f>
        <v/>
      </c>
      <c r="F14" s="650" t="str">
        <f>IF(基本情報入力シート!G35="","",基本情報入力シート!G35)</f>
        <v/>
      </c>
      <c r="G14" s="650" t="str">
        <f>IF(基本情報入力シート!H35="","",基本情報入力シート!H35)</f>
        <v/>
      </c>
      <c r="H14" s="650" t="str">
        <f>IF(基本情報入力シート!I35="","",基本情報入力シート!I35)</f>
        <v/>
      </c>
      <c r="I14" s="650" t="str">
        <f>IF(基本情報入力シート!J35="","",基本情報入力シート!J35)</f>
        <v/>
      </c>
      <c r="J14" s="650" t="str">
        <f>IF(基本情報入力シート!K35="","",基本情報入力シート!K35)</f>
        <v/>
      </c>
      <c r="K14" s="651" t="str">
        <f>IF(基本情報入力シート!L35="","",基本情報入力シート!L35)</f>
        <v/>
      </c>
      <c r="L14" s="652" t="str">
        <f>IF(基本情報入力シート!M35="","",基本情報入力シート!M35)</f>
        <v/>
      </c>
      <c r="M14" s="652" t="str">
        <f>IF(基本情報入力シート!R35="","",基本情報入力シート!R35)</f>
        <v/>
      </c>
      <c r="N14" s="652" t="str">
        <f>IF(基本情報入力シート!W35="","",基本情報入力シート!W35)</f>
        <v/>
      </c>
      <c r="O14" s="647" t="str">
        <f>IF(基本情報入力シート!X35="","",基本情報入力シート!X35)</f>
        <v/>
      </c>
      <c r="P14" s="653" t="str">
        <f>IF(基本情報入力シート!Y35="","",基本情報入力シート!Y35)</f>
        <v/>
      </c>
      <c r="Q14" s="654" t="str">
        <f>IF(基本情報入力シート!Z35="","",基本情報入力シート!Z35)</f>
        <v/>
      </c>
      <c r="R14" s="681" t="str">
        <f>IF(基本情報入力シート!AA35="","",基本情報入力シート!AA35)</f>
        <v/>
      </c>
      <c r="S14" s="682"/>
      <c r="T14" s="683"/>
      <c r="U14" s="684" t="str">
        <f>IF(P14="","",VLOOKUP(P14,【参考】数式用!$A$5:$I$28,MATCH(T14,【参考】数式用!$H$4:$I$4,0)+7,0))</f>
        <v/>
      </c>
      <c r="V14" s="685"/>
      <c r="W14" s="285" t="s">
        <v>84</v>
      </c>
      <c r="X14" s="686"/>
      <c r="Y14" s="282" t="s">
        <v>12</v>
      </c>
      <c r="Z14" s="686"/>
      <c r="AA14" s="434" t="s">
        <v>156</v>
      </c>
      <c r="AB14" s="686"/>
      <c r="AC14" s="282" t="s">
        <v>12</v>
      </c>
      <c r="AD14" s="686"/>
      <c r="AE14" s="282" t="s">
        <v>17</v>
      </c>
      <c r="AF14" s="661" t="s">
        <v>100</v>
      </c>
      <c r="AG14" s="662" t="str">
        <f t="shared" si="0"/>
        <v/>
      </c>
      <c r="AH14" s="663" t="s">
        <v>121</v>
      </c>
      <c r="AI14" s="664" t="str">
        <f t="shared" si="1"/>
        <v/>
      </c>
      <c r="AJ14" s="239"/>
      <c r="AK14" s="687" t="str">
        <f t="shared" si="2"/>
        <v>○</v>
      </c>
      <c r="AL14" s="688" t="str">
        <f t="shared" si="3"/>
        <v/>
      </c>
      <c r="AM14" s="689"/>
      <c r="AN14" s="689"/>
      <c r="AO14" s="689"/>
      <c r="AP14" s="689"/>
      <c r="AQ14" s="689"/>
      <c r="AR14" s="689"/>
      <c r="AS14" s="689"/>
      <c r="AT14" s="689"/>
      <c r="AU14" s="690"/>
    </row>
    <row r="15" spans="1:47" ht="33" customHeight="1" thickBot="1">
      <c r="A15" s="647">
        <f t="shared" si="4"/>
        <v>4</v>
      </c>
      <c r="B15" s="648" t="str">
        <f>IF(基本情報入力シート!C36="","",基本情報入力シート!C36)</f>
        <v/>
      </c>
      <c r="C15" s="649" t="str">
        <f>IF(基本情報入力シート!D36="","",基本情報入力シート!D36)</f>
        <v/>
      </c>
      <c r="D15" s="650" t="str">
        <f>IF(基本情報入力シート!E36="","",基本情報入力シート!E36)</f>
        <v/>
      </c>
      <c r="E15" s="650" t="str">
        <f>IF(基本情報入力シート!F36="","",基本情報入力シート!F36)</f>
        <v/>
      </c>
      <c r="F15" s="650" t="str">
        <f>IF(基本情報入力シート!G36="","",基本情報入力シート!G36)</f>
        <v/>
      </c>
      <c r="G15" s="650" t="str">
        <f>IF(基本情報入力シート!H36="","",基本情報入力シート!H36)</f>
        <v/>
      </c>
      <c r="H15" s="650" t="str">
        <f>IF(基本情報入力シート!I36="","",基本情報入力シート!I36)</f>
        <v/>
      </c>
      <c r="I15" s="650" t="str">
        <f>IF(基本情報入力シート!J36="","",基本情報入力シート!J36)</f>
        <v/>
      </c>
      <c r="J15" s="650" t="str">
        <f>IF(基本情報入力シート!K36="","",基本情報入力シート!K36)</f>
        <v/>
      </c>
      <c r="K15" s="651" t="str">
        <f>IF(基本情報入力シート!L36="","",基本情報入力シート!L36)</f>
        <v/>
      </c>
      <c r="L15" s="652" t="str">
        <f>IF(基本情報入力シート!M36="","",基本情報入力シート!M36)</f>
        <v/>
      </c>
      <c r="M15" s="652" t="str">
        <f>IF(基本情報入力シート!R36="","",基本情報入力シート!R36)</f>
        <v/>
      </c>
      <c r="N15" s="652" t="str">
        <f>IF(基本情報入力シート!W36="","",基本情報入力シート!W36)</f>
        <v/>
      </c>
      <c r="O15" s="647" t="str">
        <f>IF(基本情報入力シート!X36="","",基本情報入力シート!X36)</f>
        <v/>
      </c>
      <c r="P15" s="653" t="str">
        <f>IF(基本情報入力シート!Y36="","",基本情報入力シート!Y36)</f>
        <v/>
      </c>
      <c r="Q15" s="654" t="str">
        <f>IF(基本情報入力シート!Z36="","",基本情報入力シート!Z36)</f>
        <v/>
      </c>
      <c r="R15" s="681" t="str">
        <f>IF(基本情報入力シート!AA36="","",基本情報入力シート!AA36)</f>
        <v/>
      </c>
      <c r="S15" s="682"/>
      <c r="T15" s="683"/>
      <c r="U15" s="684" t="str">
        <f>IF(P15="","",VLOOKUP(P15,【参考】数式用!$A$5:$I$28,MATCH(T15,【参考】数式用!$H$4:$I$4,0)+7,0))</f>
        <v/>
      </c>
      <c r="V15" s="685"/>
      <c r="W15" s="285" t="s">
        <v>84</v>
      </c>
      <c r="X15" s="686"/>
      <c r="Y15" s="282" t="s">
        <v>12</v>
      </c>
      <c r="Z15" s="686"/>
      <c r="AA15" s="434" t="s">
        <v>156</v>
      </c>
      <c r="AB15" s="686"/>
      <c r="AC15" s="282" t="s">
        <v>12</v>
      </c>
      <c r="AD15" s="686"/>
      <c r="AE15" s="282" t="s">
        <v>17</v>
      </c>
      <c r="AF15" s="661" t="s">
        <v>100</v>
      </c>
      <c r="AG15" s="662" t="str">
        <f t="shared" si="0"/>
        <v/>
      </c>
      <c r="AH15" s="663" t="s">
        <v>121</v>
      </c>
      <c r="AI15" s="664" t="str">
        <f t="shared" si="1"/>
        <v/>
      </c>
      <c r="AJ15" s="239"/>
      <c r="AK15" s="687" t="str">
        <f t="shared" si="2"/>
        <v>○</v>
      </c>
      <c r="AL15" s="688" t="str">
        <f t="shared" si="3"/>
        <v/>
      </c>
      <c r="AM15" s="689"/>
      <c r="AN15" s="689"/>
      <c r="AO15" s="689"/>
      <c r="AP15" s="689"/>
      <c r="AQ15" s="689"/>
      <c r="AR15" s="689"/>
      <c r="AS15" s="689"/>
      <c r="AT15" s="689"/>
      <c r="AU15" s="690"/>
    </row>
    <row r="16" spans="1:47" ht="33" customHeight="1" thickBot="1">
      <c r="A16" s="647">
        <f t="shared" si="4"/>
        <v>5</v>
      </c>
      <c r="B16" s="648" t="str">
        <f>IF(基本情報入力シート!C37="","",基本情報入力シート!C37)</f>
        <v/>
      </c>
      <c r="C16" s="649" t="str">
        <f>IF(基本情報入力シート!D37="","",基本情報入力シート!D37)</f>
        <v/>
      </c>
      <c r="D16" s="650" t="str">
        <f>IF(基本情報入力シート!E37="","",基本情報入力シート!E37)</f>
        <v/>
      </c>
      <c r="E16" s="650" t="str">
        <f>IF(基本情報入力シート!F37="","",基本情報入力シート!F37)</f>
        <v/>
      </c>
      <c r="F16" s="650" t="str">
        <f>IF(基本情報入力シート!G37="","",基本情報入力シート!G37)</f>
        <v/>
      </c>
      <c r="G16" s="650" t="str">
        <f>IF(基本情報入力シート!H37="","",基本情報入力シート!H37)</f>
        <v/>
      </c>
      <c r="H16" s="650" t="str">
        <f>IF(基本情報入力シート!I37="","",基本情報入力シート!I37)</f>
        <v/>
      </c>
      <c r="I16" s="650" t="str">
        <f>IF(基本情報入力シート!J37="","",基本情報入力シート!J37)</f>
        <v/>
      </c>
      <c r="J16" s="650" t="str">
        <f>IF(基本情報入力シート!K37="","",基本情報入力シート!K37)</f>
        <v/>
      </c>
      <c r="K16" s="651" t="str">
        <f>IF(基本情報入力シート!L37="","",基本情報入力シート!L37)</f>
        <v/>
      </c>
      <c r="L16" s="652" t="str">
        <f>IF(基本情報入力シート!M37="","",基本情報入力シート!M37)</f>
        <v/>
      </c>
      <c r="M16" s="652" t="str">
        <f>IF(基本情報入力シート!R37="","",基本情報入力シート!R37)</f>
        <v/>
      </c>
      <c r="N16" s="652" t="str">
        <f>IF(基本情報入力シート!W37="","",基本情報入力シート!W37)</f>
        <v/>
      </c>
      <c r="O16" s="647" t="str">
        <f>IF(基本情報入力シート!X37="","",基本情報入力シート!X37)</f>
        <v/>
      </c>
      <c r="P16" s="653" t="str">
        <f>IF(基本情報入力シート!Y37="","",基本情報入力シート!Y37)</f>
        <v/>
      </c>
      <c r="Q16" s="654" t="str">
        <f>IF(基本情報入力シート!Z37="","",基本情報入力シート!Z37)</f>
        <v/>
      </c>
      <c r="R16" s="681" t="str">
        <f>IF(基本情報入力シート!AA37="","",基本情報入力シート!AA37)</f>
        <v/>
      </c>
      <c r="S16" s="682"/>
      <c r="T16" s="683"/>
      <c r="U16" s="684" t="str">
        <f>IF(P16="","",VLOOKUP(P16,【参考】数式用!$A$5:$I$28,MATCH(T16,【参考】数式用!$H$4:$I$4,0)+7,0))</f>
        <v/>
      </c>
      <c r="V16" s="685"/>
      <c r="W16" s="285" t="s">
        <v>84</v>
      </c>
      <c r="X16" s="686"/>
      <c r="Y16" s="282" t="s">
        <v>12</v>
      </c>
      <c r="Z16" s="686"/>
      <c r="AA16" s="434" t="s">
        <v>156</v>
      </c>
      <c r="AB16" s="686"/>
      <c r="AC16" s="282" t="s">
        <v>12</v>
      </c>
      <c r="AD16" s="686"/>
      <c r="AE16" s="282" t="s">
        <v>17</v>
      </c>
      <c r="AF16" s="661" t="s">
        <v>100</v>
      </c>
      <c r="AG16" s="662" t="str">
        <f t="shared" si="0"/>
        <v/>
      </c>
      <c r="AH16" s="663" t="s">
        <v>121</v>
      </c>
      <c r="AI16" s="664" t="str">
        <f t="shared" si="1"/>
        <v/>
      </c>
      <c r="AJ16" s="239"/>
      <c r="AK16" s="687" t="str">
        <f t="shared" si="2"/>
        <v>○</v>
      </c>
      <c r="AL16" s="688" t="str">
        <f t="shared" si="3"/>
        <v/>
      </c>
      <c r="AM16" s="689"/>
      <c r="AN16" s="689"/>
      <c r="AO16" s="689"/>
      <c r="AP16" s="689"/>
      <c r="AQ16" s="689"/>
      <c r="AR16" s="689"/>
      <c r="AS16" s="689"/>
      <c r="AT16" s="689"/>
      <c r="AU16" s="690"/>
    </row>
    <row r="17" spans="1:47" ht="33" customHeight="1" thickBot="1">
      <c r="A17" s="647">
        <f t="shared" si="4"/>
        <v>6</v>
      </c>
      <c r="B17" s="648" t="str">
        <f>IF(基本情報入力シート!C38="","",基本情報入力シート!C38)</f>
        <v/>
      </c>
      <c r="C17" s="649" t="str">
        <f>IF(基本情報入力シート!D38="","",基本情報入力シート!D38)</f>
        <v/>
      </c>
      <c r="D17" s="650" t="str">
        <f>IF(基本情報入力シート!E38="","",基本情報入力シート!E38)</f>
        <v/>
      </c>
      <c r="E17" s="650" t="str">
        <f>IF(基本情報入力シート!F38="","",基本情報入力シート!F38)</f>
        <v/>
      </c>
      <c r="F17" s="650" t="str">
        <f>IF(基本情報入力シート!G38="","",基本情報入力シート!G38)</f>
        <v/>
      </c>
      <c r="G17" s="650" t="str">
        <f>IF(基本情報入力シート!H38="","",基本情報入力シート!H38)</f>
        <v/>
      </c>
      <c r="H17" s="650" t="str">
        <f>IF(基本情報入力シート!I38="","",基本情報入力シート!I38)</f>
        <v/>
      </c>
      <c r="I17" s="650" t="str">
        <f>IF(基本情報入力シート!J38="","",基本情報入力シート!J38)</f>
        <v/>
      </c>
      <c r="J17" s="650" t="str">
        <f>IF(基本情報入力シート!K38="","",基本情報入力シート!K38)</f>
        <v/>
      </c>
      <c r="K17" s="651" t="str">
        <f>IF(基本情報入力シート!L38="","",基本情報入力シート!L38)</f>
        <v/>
      </c>
      <c r="L17" s="652" t="str">
        <f>IF(基本情報入力シート!M38="","",基本情報入力シート!M38)</f>
        <v/>
      </c>
      <c r="M17" s="652" t="str">
        <f>IF(基本情報入力シート!R38="","",基本情報入力シート!R38)</f>
        <v/>
      </c>
      <c r="N17" s="652" t="str">
        <f>IF(基本情報入力シート!W38="","",基本情報入力シート!W38)</f>
        <v/>
      </c>
      <c r="O17" s="647" t="str">
        <f>IF(基本情報入力シート!X38="","",基本情報入力シート!X38)</f>
        <v/>
      </c>
      <c r="P17" s="653" t="str">
        <f>IF(基本情報入力シート!Y38="","",基本情報入力シート!Y38)</f>
        <v/>
      </c>
      <c r="Q17" s="654" t="str">
        <f>IF(基本情報入力シート!Z38="","",基本情報入力シート!Z38)</f>
        <v/>
      </c>
      <c r="R17" s="681" t="str">
        <f>IF(基本情報入力シート!AA38="","",基本情報入力シート!AA38)</f>
        <v/>
      </c>
      <c r="S17" s="682"/>
      <c r="T17" s="683"/>
      <c r="U17" s="684" t="str">
        <f>IF(P17="","",VLOOKUP(P17,【参考】数式用!$A$5:$I$28,MATCH(T17,【参考】数式用!$H$4:$I$4,0)+7,0))</f>
        <v/>
      </c>
      <c r="V17" s="685"/>
      <c r="W17" s="285" t="s">
        <v>265</v>
      </c>
      <c r="X17" s="686"/>
      <c r="Y17" s="282" t="s">
        <v>266</v>
      </c>
      <c r="Z17" s="686"/>
      <c r="AA17" s="434" t="s">
        <v>267</v>
      </c>
      <c r="AB17" s="686"/>
      <c r="AC17" s="282" t="s">
        <v>266</v>
      </c>
      <c r="AD17" s="686"/>
      <c r="AE17" s="282" t="s">
        <v>268</v>
      </c>
      <c r="AF17" s="661" t="s">
        <v>269</v>
      </c>
      <c r="AG17" s="662" t="str">
        <f t="shared" ref="AG17:AG80" si="5">IF(X17&gt;=1,(AB17*12+AD17)-(X17*12+Z17)+1,"")</f>
        <v/>
      </c>
      <c r="AH17" s="663" t="s">
        <v>270</v>
      </c>
      <c r="AI17" s="664" t="str">
        <f t="shared" si="1"/>
        <v/>
      </c>
      <c r="AJ17" s="239"/>
      <c r="AK17" s="687" t="str">
        <f t="shared" si="2"/>
        <v>○</v>
      </c>
      <c r="AL17" s="688" t="str">
        <f t="shared" si="3"/>
        <v/>
      </c>
      <c r="AM17" s="689"/>
      <c r="AN17" s="689"/>
      <c r="AO17" s="689"/>
      <c r="AP17" s="689"/>
      <c r="AQ17" s="689"/>
      <c r="AR17" s="689"/>
      <c r="AS17" s="689"/>
      <c r="AT17" s="689"/>
      <c r="AU17" s="690"/>
    </row>
    <row r="18" spans="1:47" ht="33" customHeight="1" thickBot="1">
      <c r="A18" s="647">
        <f t="shared" si="4"/>
        <v>7</v>
      </c>
      <c r="B18" s="648" t="str">
        <f>IF(基本情報入力シート!C39="","",基本情報入力シート!C39)</f>
        <v/>
      </c>
      <c r="C18" s="649" t="str">
        <f>IF(基本情報入力シート!D39="","",基本情報入力シート!D39)</f>
        <v/>
      </c>
      <c r="D18" s="650" t="str">
        <f>IF(基本情報入力シート!E39="","",基本情報入力シート!E39)</f>
        <v/>
      </c>
      <c r="E18" s="650" t="str">
        <f>IF(基本情報入力シート!F39="","",基本情報入力シート!F39)</f>
        <v/>
      </c>
      <c r="F18" s="650" t="str">
        <f>IF(基本情報入力シート!G39="","",基本情報入力シート!G39)</f>
        <v/>
      </c>
      <c r="G18" s="650" t="str">
        <f>IF(基本情報入力シート!H39="","",基本情報入力シート!H39)</f>
        <v/>
      </c>
      <c r="H18" s="650" t="str">
        <f>IF(基本情報入力シート!I39="","",基本情報入力シート!I39)</f>
        <v/>
      </c>
      <c r="I18" s="650" t="str">
        <f>IF(基本情報入力シート!J39="","",基本情報入力シート!J39)</f>
        <v/>
      </c>
      <c r="J18" s="650" t="str">
        <f>IF(基本情報入力シート!K39="","",基本情報入力シート!K39)</f>
        <v/>
      </c>
      <c r="K18" s="651" t="str">
        <f>IF(基本情報入力シート!L39="","",基本情報入力シート!L39)</f>
        <v/>
      </c>
      <c r="L18" s="652" t="str">
        <f>IF(基本情報入力シート!M39="","",基本情報入力シート!M39)</f>
        <v/>
      </c>
      <c r="M18" s="652" t="str">
        <f>IF(基本情報入力シート!R39="","",基本情報入力シート!R39)</f>
        <v/>
      </c>
      <c r="N18" s="652" t="str">
        <f>IF(基本情報入力シート!W39="","",基本情報入力シート!W39)</f>
        <v/>
      </c>
      <c r="O18" s="647" t="str">
        <f>IF(基本情報入力シート!X39="","",基本情報入力シート!X39)</f>
        <v/>
      </c>
      <c r="P18" s="653" t="str">
        <f>IF(基本情報入力シート!Y39="","",基本情報入力シート!Y39)</f>
        <v/>
      </c>
      <c r="Q18" s="654" t="str">
        <f>IF(基本情報入力シート!Z39="","",基本情報入力シート!Z39)</f>
        <v/>
      </c>
      <c r="R18" s="681" t="str">
        <f>IF(基本情報入力シート!AA39="","",基本情報入力シート!AA39)</f>
        <v/>
      </c>
      <c r="S18" s="682"/>
      <c r="T18" s="683"/>
      <c r="U18" s="684" t="str">
        <f>IF(P18="","",VLOOKUP(P18,【参考】数式用!$A$5:$I$28,MATCH(T18,【参考】数式用!$H$4:$I$4,0)+7,0))</f>
        <v/>
      </c>
      <c r="V18" s="685"/>
      <c r="W18" s="285" t="s">
        <v>265</v>
      </c>
      <c r="X18" s="686"/>
      <c r="Y18" s="282" t="s">
        <v>266</v>
      </c>
      <c r="Z18" s="686"/>
      <c r="AA18" s="434" t="s">
        <v>267</v>
      </c>
      <c r="AB18" s="686"/>
      <c r="AC18" s="282" t="s">
        <v>266</v>
      </c>
      <c r="AD18" s="686"/>
      <c r="AE18" s="282" t="s">
        <v>268</v>
      </c>
      <c r="AF18" s="661" t="s">
        <v>269</v>
      </c>
      <c r="AG18" s="662" t="str">
        <f t="shared" si="5"/>
        <v/>
      </c>
      <c r="AH18" s="663" t="s">
        <v>270</v>
      </c>
      <c r="AI18" s="664" t="str">
        <f t="shared" si="1"/>
        <v/>
      </c>
      <c r="AJ18" s="239"/>
      <c r="AK18" s="687" t="str">
        <f t="shared" si="2"/>
        <v>○</v>
      </c>
      <c r="AL18" s="688" t="str">
        <f t="shared" si="3"/>
        <v/>
      </c>
      <c r="AM18" s="689"/>
      <c r="AN18" s="689"/>
      <c r="AO18" s="689"/>
      <c r="AP18" s="689"/>
      <c r="AQ18" s="689"/>
      <c r="AR18" s="689"/>
      <c r="AS18" s="689"/>
      <c r="AT18" s="689"/>
      <c r="AU18" s="690"/>
    </row>
    <row r="19" spans="1:47" ht="33" customHeight="1" thickBot="1">
      <c r="A19" s="647">
        <f t="shared" si="4"/>
        <v>8</v>
      </c>
      <c r="B19" s="648" t="str">
        <f>IF(基本情報入力シート!C40="","",基本情報入力シート!C40)</f>
        <v/>
      </c>
      <c r="C19" s="649" t="str">
        <f>IF(基本情報入力シート!D40="","",基本情報入力シート!D40)</f>
        <v/>
      </c>
      <c r="D19" s="650" t="str">
        <f>IF(基本情報入力シート!E40="","",基本情報入力シート!E40)</f>
        <v/>
      </c>
      <c r="E19" s="650" t="str">
        <f>IF(基本情報入力シート!F40="","",基本情報入力シート!F40)</f>
        <v/>
      </c>
      <c r="F19" s="650" t="str">
        <f>IF(基本情報入力シート!G40="","",基本情報入力シート!G40)</f>
        <v/>
      </c>
      <c r="G19" s="650" t="str">
        <f>IF(基本情報入力シート!H40="","",基本情報入力シート!H40)</f>
        <v/>
      </c>
      <c r="H19" s="650" t="str">
        <f>IF(基本情報入力シート!I40="","",基本情報入力シート!I40)</f>
        <v/>
      </c>
      <c r="I19" s="650" t="str">
        <f>IF(基本情報入力シート!J40="","",基本情報入力シート!J40)</f>
        <v/>
      </c>
      <c r="J19" s="650" t="str">
        <f>IF(基本情報入力シート!K40="","",基本情報入力シート!K40)</f>
        <v/>
      </c>
      <c r="K19" s="651" t="str">
        <f>IF(基本情報入力シート!L40="","",基本情報入力シート!L40)</f>
        <v/>
      </c>
      <c r="L19" s="652" t="str">
        <f>IF(基本情報入力シート!M40="","",基本情報入力シート!M40)</f>
        <v/>
      </c>
      <c r="M19" s="652" t="str">
        <f>IF(基本情報入力シート!R40="","",基本情報入力シート!R40)</f>
        <v/>
      </c>
      <c r="N19" s="652" t="str">
        <f>IF(基本情報入力シート!W40="","",基本情報入力シート!W40)</f>
        <v/>
      </c>
      <c r="O19" s="647" t="str">
        <f>IF(基本情報入力シート!X40="","",基本情報入力シート!X40)</f>
        <v/>
      </c>
      <c r="P19" s="653" t="str">
        <f>IF(基本情報入力シート!Y40="","",基本情報入力シート!Y40)</f>
        <v/>
      </c>
      <c r="Q19" s="654" t="str">
        <f>IF(基本情報入力シート!Z40="","",基本情報入力シート!Z40)</f>
        <v/>
      </c>
      <c r="R19" s="681" t="str">
        <f>IF(基本情報入力シート!AA40="","",基本情報入力シート!AA40)</f>
        <v/>
      </c>
      <c r="S19" s="682"/>
      <c r="T19" s="683"/>
      <c r="U19" s="684" t="str">
        <f>IF(P19="","",VLOOKUP(P19,【参考】数式用!$A$5:$I$28,MATCH(T19,【参考】数式用!$H$4:$I$4,0)+7,0))</f>
        <v/>
      </c>
      <c r="V19" s="685"/>
      <c r="W19" s="285" t="s">
        <v>265</v>
      </c>
      <c r="X19" s="686"/>
      <c r="Y19" s="282" t="s">
        <v>266</v>
      </c>
      <c r="Z19" s="686"/>
      <c r="AA19" s="434" t="s">
        <v>267</v>
      </c>
      <c r="AB19" s="686"/>
      <c r="AC19" s="282" t="s">
        <v>266</v>
      </c>
      <c r="AD19" s="686"/>
      <c r="AE19" s="282" t="s">
        <v>268</v>
      </c>
      <c r="AF19" s="661" t="s">
        <v>269</v>
      </c>
      <c r="AG19" s="662" t="str">
        <f t="shared" si="5"/>
        <v/>
      </c>
      <c r="AH19" s="663" t="s">
        <v>270</v>
      </c>
      <c r="AI19" s="664" t="str">
        <f t="shared" si="1"/>
        <v/>
      </c>
      <c r="AJ19" s="239"/>
      <c r="AK19" s="687" t="str">
        <f t="shared" ref="AK19:AK82" si="6">IFERROR(IF(AND(T19="特定加算Ⅰ",OR(V19="",V19="-",V19="いずれも取得していない")),"☓","○"),"")</f>
        <v>○</v>
      </c>
      <c r="AL19" s="688" t="str">
        <f t="shared" ref="AL19:AL82" si="7">IFERROR(IF(AND(T19="特定加算Ⅰ",OR(V19="",V19="-",V19="いずれも取得していない")),"！特定加算Ⅰが選択されています。該当する介護福祉士配置等要件を選択してください。",""),"")</f>
        <v/>
      </c>
      <c r="AM19" s="689"/>
      <c r="AN19" s="689"/>
      <c r="AO19" s="689"/>
      <c r="AP19" s="689"/>
      <c r="AQ19" s="689"/>
      <c r="AR19" s="689"/>
      <c r="AS19" s="689"/>
      <c r="AT19" s="689"/>
      <c r="AU19" s="690"/>
    </row>
    <row r="20" spans="1:47" ht="33" customHeight="1" thickBot="1">
      <c r="A20" s="647">
        <f t="shared" si="4"/>
        <v>9</v>
      </c>
      <c r="B20" s="648" t="str">
        <f>IF(基本情報入力シート!C41="","",基本情報入力シート!C41)</f>
        <v/>
      </c>
      <c r="C20" s="649" t="str">
        <f>IF(基本情報入力シート!D41="","",基本情報入力シート!D41)</f>
        <v/>
      </c>
      <c r="D20" s="650" t="str">
        <f>IF(基本情報入力シート!E41="","",基本情報入力シート!E41)</f>
        <v/>
      </c>
      <c r="E20" s="650" t="str">
        <f>IF(基本情報入力シート!F41="","",基本情報入力シート!F41)</f>
        <v/>
      </c>
      <c r="F20" s="650" t="str">
        <f>IF(基本情報入力シート!G41="","",基本情報入力シート!G41)</f>
        <v/>
      </c>
      <c r="G20" s="650" t="str">
        <f>IF(基本情報入力シート!H41="","",基本情報入力シート!H41)</f>
        <v/>
      </c>
      <c r="H20" s="650" t="str">
        <f>IF(基本情報入力シート!I41="","",基本情報入力シート!I41)</f>
        <v/>
      </c>
      <c r="I20" s="650" t="str">
        <f>IF(基本情報入力シート!J41="","",基本情報入力シート!J41)</f>
        <v/>
      </c>
      <c r="J20" s="650" t="str">
        <f>IF(基本情報入力シート!K41="","",基本情報入力シート!K41)</f>
        <v/>
      </c>
      <c r="K20" s="651" t="str">
        <f>IF(基本情報入力シート!L41="","",基本情報入力シート!L41)</f>
        <v/>
      </c>
      <c r="L20" s="652" t="str">
        <f>IF(基本情報入力シート!M41="","",基本情報入力シート!M41)</f>
        <v/>
      </c>
      <c r="M20" s="652" t="str">
        <f>IF(基本情報入力シート!R41="","",基本情報入力シート!R41)</f>
        <v/>
      </c>
      <c r="N20" s="652" t="str">
        <f>IF(基本情報入力シート!W41="","",基本情報入力シート!W41)</f>
        <v/>
      </c>
      <c r="O20" s="647" t="str">
        <f>IF(基本情報入力シート!X41="","",基本情報入力シート!X41)</f>
        <v/>
      </c>
      <c r="P20" s="653" t="str">
        <f>IF(基本情報入力シート!Y41="","",基本情報入力シート!Y41)</f>
        <v/>
      </c>
      <c r="Q20" s="654" t="str">
        <f>IF(基本情報入力シート!Z41="","",基本情報入力シート!Z41)</f>
        <v/>
      </c>
      <c r="R20" s="681" t="str">
        <f>IF(基本情報入力シート!AA41="","",基本情報入力シート!AA41)</f>
        <v/>
      </c>
      <c r="S20" s="682"/>
      <c r="T20" s="683"/>
      <c r="U20" s="684" t="str">
        <f>IF(P20="","",VLOOKUP(P20,【参考】数式用!$A$5:$I$28,MATCH(T20,【参考】数式用!$H$4:$I$4,0)+7,0))</f>
        <v/>
      </c>
      <c r="V20" s="685"/>
      <c r="W20" s="285" t="s">
        <v>265</v>
      </c>
      <c r="X20" s="686"/>
      <c r="Y20" s="282" t="s">
        <v>266</v>
      </c>
      <c r="Z20" s="686"/>
      <c r="AA20" s="434" t="s">
        <v>267</v>
      </c>
      <c r="AB20" s="686"/>
      <c r="AC20" s="282" t="s">
        <v>266</v>
      </c>
      <c r="AD20" s="686"/>
      <c r="AE20" s="282" t="s">
        <v>268</v>
      </c>
      <c r="AF20" s="661" t="s">
        <v>269</v>
      </c>
      <c r="AG20" s="662" t="str">
        <f t="shared" si="5"/>
        <v/>
      </c>
      <c r="AH20" s="663" t="s">
        <v>270</v>
      </c>
      <c r="AI20" s="664" t="str">
        <f t="shared" si="1"/>
        <v/>
      </c>
      <c r="AJ20" s="239"/>
      <c r="AK20" s="687" t="str">
        <f t="shared" si="6"/>
        <v>○</v>
      </c>
      <c r="AL20" s="688" t="str">
        <f t="shared" si="7"/>
        <v/>
      </c>
      <c r="AM20" s="689"/>
      <c r="AN20" s="689"/>
      <c r="AO20" s="689"/>
      <c r="AP20" s="689"/>
      <c r="AQ20" s="689"/>
      <c r="AR20" s="689"/>
      <c r="AS20" s="689"/>
      <c r="AT20" s="689"/>
      <c r="AU20" s="690"/>
    </row>
    <row r="21" spans="1:47" ht="33" customHeight="1" thickBot="1">
      <c r="A21" s="647">
        <f t="shared" si="4"/>
        <v>10</v>
      </c>
      <c r="B21" s="648" t="str">
        <f>IF(基本情報入力シート!C42="","",基本情報入力シート!C42)</f>
        <v/>
      </c>
      <c r="C21" s="649" t="str">
        <f>IF(基本情報入力シート!D42="","",基本情報入力シート!D42)</f>
        <v/>
      </c>
      <c r="D21" s="650" t="str">
        <f>IF(基本情報入力シート!E42="","",基本情報入力シート!E42)</f>
        <v/>
      </c>
      <c r="E21" s="650" t="str">
        <f>IF(基本情報入力シート!F42="","",基本情報入力シート!F42)</f>
        <v/>
      </c>
      <c r="F21" s="650" t="str">
        <f>IF(基本情報入力シート!G42="","",基本情報入力シート!G42)</f>
        <v/>
      </c>
      <c r="G21" s="650" t="str">
        <f>IF(基本情報入力シート!H42="","",基本情報入力シート!H42)</f>
        <v/>
      </c>
      <c r="H21" s="650" t="str">
        <f>IF(基本情報入力シート!I42="","",基本情報入力シート!I42)</f>
        <v/>
      </c>
      <c r="I21" s="650" t="str">
        <f>IF(基本情報入力シート!J42="","",基本情報入力シート!J42)</f>
        <v/>
      </c>
      <c r="J21" s="650" t="str">
        <f>IF(基本情報入力シート!K42="","",基本情報入力シート!K42)</f>
        <v/>
      </c>
      <c r="K21" s="651" t="str">
        <f>IF(基本情報入力シート!L42="","",基本情報入力シート!L42)</f>
        <v/>
      </c>
      <c r="L21" s="652" t="str">
        <f>IF(基本情報入力シート!M42="","",基本情報入力シート!M42)</f>
        <v/>
      </c>
      <c r="M21" s="652" t="str">
        <f>IF(基本情報入力シート!R42="","",基本情報入力シート!R42)</f>
        <v/>
      </c>
      <c r="N21" s="652" t="str">
        <f>IF(基本情報入力シート!W42="","",基本情報入力シート!W42)</f>
        <v/>
      </c>
      <c r="O21" s="647" t="str">
        <f>IF(基本情報入力シート!X42="","",基本情報入力シート!X42)</f>
        <v/>
      </c>
      <c r="P21" s="653" t="str">
        <f>IF(基本情報入力シート!Y42="","",基本情報入力シート!Y42)</f>
        <v/>
      </c>
      <c r="Q21" s="654" t="str">
        <f>IF(基本情報入力シート!Z42="","",基本情報入力シート!Z42)</f>
        <v/>
      </c>
      <c r="R21" s="681" t="str">
        <f>IF(基本情報入力シート!AA42="","",基本情報入力シート!AA42)</f>
        <v/>
      </c>
      <c r="S21" s="682"/>
      <c r="T21" s="683"/>
      <c r="U21" s="684" t="str">
        <f>IF(P21="","",VLOOKUP(P21,【参考】数式用!$A$5:$I$28,MATCH(T21,【参考】数式用!$H$4:$I$4,0)+7,0))</f>
        <v/>
      </c>
      <c r="V21" s="685"/>
      <c r="W21" s="285" t="s">
        <v>265</v>
      </c>
      <c r="X21" s="686"/>
      <c r="Y21" s="282" t="s">
        <v>266</v>
      </c>
      <c r="Z21" s="686"/>
      <c r="AA21" s="434" t="s">
        <v>267</v>
      </c>
      <c r="AB21" s="686"/>
      <c r="AC21" s="282" t="s">
        <v>266</v>
      </c>
      <c r="AD21" s="686"/>
      <c r="AE21" s="282" t="s">
        <v>268</v>
      </c>
      <c r="AF21" s="661" t="s">
        <v>269</v>
      </c>
      <c r="AG21" s="662" t="str">
        <f t="shared" si="5"/>
        <v/>
      </c>
      <c r="AH21" s="663" t="s">
        <v>270</v>
      </c>
      <c r="AI21" s="664" t="str">
        <f t="shared" si="1"/>
        <v/>
      </c>
      <c r="AJ21" s="239"/>
      <c r="AK21" s="687" t="str">
        <f t="shared" si="6"/>
        <v>○</v>
      </c>
      <c r="AL21" s="688" t="str">
        <f t="shared" si="7"/>
        <v/>
      </c>
      <c r="AM21" s="689"/>
      <c r="AN21" s="689"/>
      <c r="AO21" s="689"/>
      <c r="AP21" s="689"/>
      <c r="AQ21" s="689"/>
      <c r="AR21" s="689"/>
      <c r="AS21" s="689"/>
      <c r="AT21" s="689"/>
      <c r="AU21" s="690"/>
    </row>
    <row r="22" spans="1:47" ht="33" customHeight="1" thickBot="1">
      <c r="A22" s="647">
        <f t="shared" si="4"/>
        <v>11</v>
      </c>
      <c r="B22" s="648" t="str">
        <f>IF(基本情報入力シート!C43="","",基本情報入力シート!C43)</f>
        <v/>
      </c>
      <c r="C22" s="649" t="str">
        <f>IF(基本情報入力シート!D43="","",基本情報入力シート!D43)</f>
        <v/>
      </c>
      <c r="D22" s="650" t="str">
        <f>IF(基本情報入力シート!E43="","",基本情報入力シート!E43)</f>
        <v/>
      </c>
      <c r="E22" s="650" t="str">
        <f>IF(基本情報入力シート!F43="","",基本情報入力シート!F43)</f>
        <v/>
      </c>
      <c r="F22" s="650" t="str">
        <f>IF(基本情報入力シート!G43="","",基本情報入力シート!G43)</f>
        <v/>
      </c>
      <c r="G22" s="650" t="str">
        <f>IF(基本情報入力シート!H43="","",基本情報入力シート!H43)</f>
        <v/>
      </c>
      <c r="H22" s="650" t="str">
        <f>IF(基本情報入力シート!I43="","",基本情報入力シート!I43)</f>
        <v/>
      </c>
      <c r="I22" s="650" t="str">
        <f>IF(基本情報入力シート!J43="","",基本情報入力シート!J43)</f>
        <v/>
      </c>
      <c r="J22" s="650" t="str">
        <f>IF(基本情報入力シート!K43="","",基本情報入力シート!K43)</f>
        <v/>
      </c>
      <c r="K22" s="651" t="str">
        <f>IF(基本情報入力シート!L43="","",基本情報入力シート!L43)</f>
        <v/>
      </c>
      <c r="L22" s="652" t="str">
        <f>IF(基本情報入力シート!M43="","",基本情報入力シート!M43)</f>
        <v/>
      </c>
      <c r="M22" s="652" t="str">
        <f>IF(基本情報入力シート!R43="","",基本情報入力シート!R43)</f>
        <v/>
      </c>
      <c r="N22" s="652" t="str">
        <f>IF(基本情報入力シート!W43="","",基本情報入力シート!W43)</f>
        <v/>
      </c>
      <c r="O22" s="647" t="str">
        <f>IF(基本情報入力シート!X43="","",基本情報入力シート!X43)</f>
        <v/>
      </c>
      <c r="P22" s="653" t="str">
        <f>IF(基本情報入力シート!Y43="","",基本情報入力シート!Y43)</f>
        <v/>
      </c>
      <c r="Q22" s="654" t="str">
        <f>IF(基本情報入力シート!Z43="","",基本情報入力シート!Z43)</f>
        <v/>
      </c>
      <c r="R22" s="681" t="str">
        <f>IF(基本情報入力シート!AA43="","",基本情報入力シート!AA43)</f>
        <v/>
      </c>
      <c r="S22" s="682"/>
      <c r="T22" s="683"/>
      <c r="U22" s="684" t="str">
        <f>IF(P22="","",VLOOKUP(P22,【参考】数式用!$A$5:$I$28,MATCH(T22,【参考】数式用!$H$4:$I$4,0)+7,0))</f>
        <v/>
      </c>
      <c r="V22" s="685"/>
      <c r="W22" s="285" t="s">
        <v>265</v>
      </c>
      <c r="X22" s="686"/>
      <c r="Y22" s="282" t="s">
        <v>266</v>
      </c>
      <c r="Z22" s="686"/>
      <c r="AA22" s="434" t="s">
        <v>267</v>
      </c>
      <c r="AB22" s="686"/>
      <c r="AC22" s="282" t="s">
        <v>266</v>
      </c>
      <c r="AD22" s="686"/>
      <c r="AE22" s="282" t="s">
        <v>268</v>
      </c>
      <c r="AF22" s="661" t="s">
        <v>269</v>
      </c>
      <c r="AG22" s="662" t="str">
        <f t="shared" si="5"/>
        <v/>
      </c>
      <c r="AH22" s="663" t="s">
        <v>270</v>
      </c>
      <c r="AI22" s="664" t="str">
        <f t="shared" si="1"/>
        <v/>
      </c>
      <c r="AJ22" s="239"/>
      <c r="AK22" s="687" t="str">
        <f t="shared" si="6"/>
        <v>○</v>
      </c>
      <c r="AL22" s="688" t="str">
        <f t="shared" si="7"/>
        <v/>
      </c>
      <c r="AM22" s="689"/>
      <c r="AN22" s="689"/>
      <c r="AO22" s="689"/>
      <c r="AP22" s="689"/>
      <c r="AQ22" s="689"/>
      <c r="AR22" s="689"/>
      <c r="AS22" s="689"/>
      <c r="AT22" s="689"/>
      <c r="AU22" s="690"/>
    </row>
    <row r="23" spans="1:47" ht="33" customHeight="1" thickBot="1">
      <c r="A23" s="647">
        <f t="shared" si="4"/>
        <v>12</v>
      </c>
      <c r="B23" s="648" t="str">
        <f>IF(基本情報入力シート!C44="","",基本情報入力シート!C44)</f>
        <v/>
      </c>
      <c r="C23" s="649" t="str">
        <f>IF(基本情報入力シート!D44="","",基本情報入力シート!D44)</f>
        <v/>
      </c>
      <c r="D23" s="650" t="str">
        <f>IF(基本情報入力シート!E44="","",基本情報入力シート!E44)</f>
        <v/>
      </c>
      <c r="E23" s="650" t="str">
        <f>IF(基本情報入力シート!F44="","",基本情報入力シート!F44)</f>
        <v/>
      </c>
      <c r="F23" s="650" t="str">
        <f>IF(基本情報入力シート!G44="","",基本情報入力シート!G44)</f>
        <v/>
      </c>
      <c r="G23" s="650" t="str">
        <f>IF(基本情報入力シート!H44="","",基本情報入力シート!H44)</f>
        <v/>
      </c>
      <c r="H23" s="650" t="str">
        <f>IF(基本情報入力シート!I44="","",基本情報入力シート!I44)</f>
        <v/>
      </c>
      <c r="I23" s="650" t="str">
        <f>IF(基本情報入力シート!J44="","",基本情報入力シート!J44)</f>
        <v/>
      </c>
      <c r="J23" s="650" t="str">
        <f>IF(基本情報入力シート!K44="","",基本情報入力シート!K44)</f>
        <v/>
      </c>
      <c r="K23" s="651" t="str">
        <f>IF(基本情報入力シート!L44="","",基本情報入力シート!L44)</f>
        <v/>
      </c>
      <c r="L23" s="652" t="str">
        <f>IF(基本情報入力シート!M44="","",基本情報入力シート!M44)</f>
        <v/>
      </c>
      <c r="M23" s="652" t="str">
        <f>IF(基本情報入力シート!R44="","",基本情報入力シート!R44)</f>
        <v/>
      </c>
      <c r="N23" s="652" t="str">
        <f>IF(基本情報入力シート!W44="","",基本情報入力シート!W44)</f>
        <v/>
      </c>
      <c r="O23" s="647" t="str">
        <f>IF(基本情報入力シート!X44="","",基本情報入力シート!X44)</f>
        <v/>
      </c>
      <c r="P23" s="653" t="str">
        <f>IF(基本情報入力シート!Y44="","",基本情報入力シート!Y44)</f>
        <v/>
      </c>
      <c r="Q23" s="654" t="str">
        <f>IF(基本情報入力シート!Z44="","",基本情報入力シート!Z44)</f>
        <v/>
      </c>
      <c r="R23" s="681" t="str">
        <f>IF(基本情報入力シート!AA44="","",基本情報入力シート!AA44)</f>
        <v/>
      </c>
      <c r="S23" s="682"/>
      <c r="T23" s="683"/>
      <c r="U23" s="684" t="str">
        <f>IF(P23="","",VLOOKUP(P23,【参考】数式用!$A$5:$I$28,MATCH(T23,【参考】数式用!$H$4:$I$4,0)+7,0))</f>
        <v/>
      </c>
      <c r="V23" s="685"/>
      <c r="W23" s="285" t="s">
        <v>265</v>
      </c>
      <c r="X23" s="686"/>
      <c r="Y23" s="282" t="s">
        <v>266</v>
      </c>
      <c r="Z23" s="686"/>
      <c r="AA23" s="434" t="s">
        <v>267</v>
      </c>
      <c r="AB23" s="686"/>
      <c r="AC23" s="282" t="s">
        <v>266</v>
      </c>
      <c r="AD23" s="686"/>
      <c r="AE23" s="282" t="s">
        <v>268</v>
      </c>
      <c r="AF23" s="661" t="s">
        <v>269</v>
      </c>
      <c r="AG23" s="662" t="str">
        <f t="shared" si="5"/>
        <v/>
      </c>
      <c r="AH23" s="663" t="s">
        <v>270</v>
      </c>
      <c r="AI23" s="664" t="str">
        <f t="shared" si="1"/>
        <v/>
      </c>
      <c r="AJ23" s="239"/>
      <c r="AK23" s="687" t="str">
        <f t="shared" si="6"/>
        <v>○</v>
      </c>
      <c r="AL23" s="688" t="str">
        <f t="shared" si="7"/>
        <v/>
      </c>
      <c r="AM23" s="689"/>
      <c r="AN23" s="689"/>
      <c r="AO23" s="689"/>
      <c r="AP23" s="689"/>
      <c r="AQ23" s="689"/>
      <c r="AR23" s="689"/>
      <c r="AS23" s="689"/>
      <c r="AT23" s="689"/>
      <c r="AU23" s="690"/>
    </row>
    <row r="24" spans="1:47" ht="33" customHeight="1" thickBot="1">
      <c r="A24" s="647">
        <f t="shared" si="4"/>
        <v>13</v>
      </c>
      <c r="B24" s="648" t="str">
        <f>IF(基本情報入力シート!C45="","",基本情報入力シート!C45)</f>
        <v/>
      </c>
      <c r="C24" s="649" t="str">
        <f>IF(基本情報入力シート!D45="","",基本情報入力シート!D45)</f>
        <v/>
      </c>
      <c r="D24" s="650" t="str">
        <f>IF(基本情報入力シート!E45="","",基本情報入力シート!E45)</f>
        <v/>
      </c>
      <c r="E24" s="650" t="str">
        <f>IF(基本情報入力シート!F45="","",基本情報入力シート!F45)</f>
        <v/>
      </c>
      <c r="F24" s="650" t="str">
        <f>IF(基本情報入力シート!G45="","",基本情報入力シート!G45)</f>
        <v/>
      </c>
      <c r="G24" s="650" t="str">
        <f>IF(基本情報入力シート!H45="","",基本情報入力シート!H45)</f>
        <v/>
      </c>
      <c r="H24" s="650" t="str">
        <f>IF(基本情報入力シート!I45="","",基本情報入力シート!I45)</f>
        <v/>
      </c>
      <c r="I24" s="650" t="str">
        <f>IF(基本情報入力シート!J45="","",基本情報入力シート!J45)</f>
        <v/>
      </c>
      <c r="J24" s="650" t="str">
        <f>IF(基本情報入力シート!K45="","",基本情報入力シート!K45)</f>
        <v/>
      </c>
      <c r="K24" s="651" t="str">
        <f>IF(基本情報入力シート!L45="","",基本情報入力シート!L45)</f>
        <v/>
      </c>
      <c r="L24" s="652" t="str">
        <f>IF(基本情報入力シート!M45="","",基本情報入力シート!M45)</f>
        <v/>
      </c>
      <c r="M24" s="652" t="str">
        <f>IF(基本情報入力シート!R45="","",基本情報入力シート!R45)</f>
        <v/>
      </c>
      <c r="N24" s="652" t="str">
        <f>IF(基本情報入力シート!W45="","",基本情報入力シート!W45)</f>
        <v/>
      </c>
      <c r="O24" s="647" t="str">
        <f>IF(基本情報入力シート!X45="","",基本情報入力シート!X45)</f>
        <v/>
      </c>
      <c r="P24" s="653" t="str">
        <f>IF(基本情報入力シート!Y45="","",基本情報入力シート!Y45)</f>
        <v/>
      </c>
      <c r="Q24" s="654" t="str">
        <f>IF(基本情報入力シート!Z45="","",基本情報入力シート!Z45)</f>
        <v/>
      </c>
      <c r="R24" s="681" t="str">
        <f>IF(基本情報入力シート!AA45="","",基本情報入力シート!AA45)</f>
        <v/>
      </c>
      <c r="S24" s="682"/>
      <c r="T24" s="683"/>
      <c r="U24" s="684" t="str">
        <f>IF(P24="","",VLOOKUP(P24,【参考】数式用!$A$5:$I$28,MATCH(T24,【参考】数式用!$H$4:$I$4,0)+7,0))</f>
        <v/>
      </c>
      <c r="V24" s="685"/>
      <c r="W24" s="285" t="s">
        <v>265</v>
      </c>
      <c r="X24" s="686"/>
      <c r="Y24" s="282" t="s">
        <v>266</v>
      </c>
      <c r="Z24" s="686"/>
      <c r="AA24" s="434" t="s">
        <v>267</v>
      </c>
      <c r="AB24" s="686"/>
      <c r="AC24" s="282" t="s">
        <v>266</v>
      </c>
      <c r="AD24" s="686"/>
      <c r="AE24" s="282" t="s">
        <v>268</v>
      </c>
      <c r="AF24" s="661" t="s">
        <v>269</v>
      </c>
      <c r="AG24" s="662" t="str">
        <f t="shared" si="5"/>
        <v/>
      </c>
      <c r="AH24" s="663" t="s">
        <v>270</v>
      </c>
      <c r="AI24" s="664" t="str">
        <f t="shared" si="1"/>
        <v/>
      </c>
      <c r="AJ24" s="239"/>
      <c r="AK24" s="687" t="str">
        <f t="shared" si="6"/>
        <v>○</v>
      </c>
      <c r="AL24" s="688" t="str">
        <f t="shared" si="7"/>
        <v/>
      </c>
      <c r="AM24" s="689"/>
      <c r="AN24" s="689"/>
      <c r="AO24" s="689"/>
      <c r="AP24" s="689"/>
      <c r="AQ24" s="689"/>
      <c r="AR24" s="689"/>
      <c r="AS24" s="689"/>
      <c r="AT24" s="689"/>
      <c r="AU24" s="690"/>
    </row>
    <row r="25" spans="1:47" ht="33" customHeight="1" thickBot="1">
      <c r="A25" s="647">
        <f t="shared" si="4"/>
        <v>14</v>
      </c>
      <c r="B25" s="648" t="str">
        <f>IF(基本情報入力シート!C46="","",基本情報入力シート!C46)</f>
        <v/>
      </c>
      <c r="C25" s="649" t="str">
        <f>IF(基本情報入力シート!D46="","",基本情報入力シート!D46)</f>
        <v/>
      </c>
      <c r="D25" s="650" t="str">
        <f>IF(基本情報入力シート!E46="","",基本情報入力シート!E46)</f>
        <v/>
      </c>
      <c r="E25" s="650" t="str">
        <f>IF(基本情報入力シート!F46="","",基本情報入力シート!F46)</f>
        <v/>
      </c>
      <c r="F25" s="650" t="str">
        <f>IF(基本情報入力シート!G46="","",基本情報入力シート!G46)</f>
        <v/>
      </c>
      <c r="G25" s="650" t="str">
        <f>IF(基本情報入力シート!H46="","",基本情報入力シート!H46)</f>
        <v/>
      </c>
      <c r="H25" s="650" t="str">
        <f>IF(基本情報入力シート!I46="","",基本情報入力シート!I46)</f>
        <v/>
      </c>
      <c r="I25" s="650" t="str">
        <f>IF(基本情報入力シート!J46="","",基本情報入力シート!J46)</f>
        <v/>
      </c>
      <c r="J25" s="650" t="str">
        <f>IF(基本情報入力シート!K46="","",基本情報入力シート!K46)</f>
        <v/>
      </c>
      <c r="K25" s="651" t="str">
        <f>IF(基本情報入力シート!L46="","",基本情報入力シート!L46)</f>
        <v/>
      </c>
      <c r="L25" s="652" t="str">
        <f>IF(基本情報入力シート!M46="","",基本情報入力シート!M46)</f>
        <v/>
      </c>
      <c r="M25" s="652" t="str">
        <f>IF(基本情報入力シート!R46="","",基本情報入力シート!R46)</f>
        <v/>
      </c>
      <c r="N25" s="652" t="str">
        <f>IF(基本情報入力シート!W46="","",基本情報入力シート!W46)</f>
        <v/>
      </c>
      <c r="O25" s="647" t="str">
        <f>IF(基本情報入力シート!X46="","",基本情報入力シート!X46)</f>
        <v/>
      </c>
      <c r="P25" s="653" t="str">
        <f>IF(基本情報入力シート!Y46="","",基本情報入力シート!Y46)</f>
        <v/>
      </c>
      <c r="Q25" s="654" t="str">
        <f>IF(基本情報入力シート!Z46="","",基本情報入力シート!Z46)</f>
        <v/>
      </c>
      <c r="R25" s="681" t="str">
        <f>IF(基本情報入力シート!AA46="","",基本情報入力シート!AA46)</f>
        <v/>
      </c>
      <c r="S25" s="682"/>
      <c r="T25" s="683"/>
      <c r="U25" s="684" t="str">
        <f>IF(P25="","",VLOOKUP(P25,【参考】数式用!$A$5:$I$28,MATCH(T25,【参考】数式用!$H$4:$I$4,0)+7,0))</f>
        <v/>
      </c>
      <c r="V25" s="685"/>
      <c r="W25" s="285" t="s">
        <v>265</v>
      </c>
      <c r="X25" s="686"/>
      <c r="Y25" s="282" t="s">
        <v>266</v>
      </c>
      <c r="Z25" s="686"/>
      <c r="AA25" s="434" t="s">
        <v>267</v>
      </c>
      <c r="AB25" s="686"/>
      <c r="AC25" s="282" t="s">
        <v>266</v>
      </c>
      <c r="AD25" s="686"/>
      <c r="AE25" s="282" t="s">
        <v>268</v>
      </c>
      <c r="AF25" s="661" t="s">
        <v>269</v>
      </c>
      <c r="AG25" s="662" t="str">
        <f t="shared" si="5"/>
        <v/>
      </c>
      <c r="AH25" s="663" t="s">
        <v>270</v>
      </c>
      <c r="AI25" s="664" t="str">
        <f t="shared" si="1"/>
        <v/>
      </c>
      <c r="AJ25" s="239"/>
      <c r="AK25" s="687" t="str">
        <f t="shared" si="6"/>
        <v>○</v>
      </c>
      <c r="AL25" s="688" t="str">
        <f t="shared" si="7"/>
        <v/>
      </c>
      <c r="AM25" s="689"/>
      <c r="AN25" s="689"/>
      <c r="AO25" s="689"/>
      <c r="AP25" s="689"/>
      <c r="AQ25" s="689"/>
      <c r="AR25" s="689"/>
      <c r="AS25" s="689"/>
      <c r="AT25" s="689"/>
      <c r="AU25" s="690"/>
    </row>
    <row r="26" spans="1:47" ht="33" customHeight="1" thickBot="1">
      <c r="A26" s="647">
        <f t="shared" si="4"/>
        <v>15</v>
      </c>
      <c r="B26" s="648" t="str">
        <f>IF(基本情報入力シート!C47="","",基本情報入力シート!C47)</f>
        <v/>
      </c>
      <c r="C26" s="649" t="str">
        <f>IF(基本情報入力シート!D47="","",基本情報入力シート!D47)</f>
        <v/>
      </c>
      <c r="D26" s="650" t="str">
        <f>IF(基本情報入力シート!E47="","",基本情報入力シート!E47)</f>
        <v/>
      </c>
      <c r="E26" s="650" t="str">
        <f>IF(基本情報入力シート!F47="","",基本情報入力シート!F47)</f>
        <v/>
      </c>
      <c r="F26" s="650" t="str">
        <f>IF(基本情報入力シート!G47="","",基本情報入力シート!G47)</f>
        <v/>
      </c>
      <c r="G26" s="650" t="str">
        <f>IF(基本情報入力シート!H47="","",基本情報入力シート!H47)</f>
        <v/>
      </c>
      <c r="H26" s="650" t="str">
        <f>IF(基本情報入力シート!I47="","",基本情報入力シート!I47)</f>
        <v/>
      </c>
      <c r="I26" s="650" t="str">
        <f>IF(基本情報入力シート!J47="","",基本情報入力シート!J47)</f>
        <v/>
      </c>
      <c r="J26" s="650" t="str">
        <f>IF(基本情報入力シート!K47="","",基本情報入力シート!K47)</f>
        <v/>
      </c>
      <c r="K26" s="651" t="str">
        <f>IF(基本情報入力シート!L47="","",基本情報入力シート!L47)</f>
        <v/>
      </c>
      <c r="L26" s="652" t="str">
        <f>IF(基本情報入力シート!M47="","",基本情報入力シート!M47)</f>
        <v/>
      </c>
      <c r="M26" s="652" t="str">
        <f>IF(基本情報入力シート!R47="","",基本情報入力シート!R47)</f>
        <v/>
      </c>
      <c r="N26" s="652" t="str">
        <f>IF(基本情報入力シート!W47="","",基本情報入力シート!W47)</f>
        <v/>
      </c>
      <c r="O26" s="647" t="str">
        <f>IF(基本情報入力シート!X47="","",基本情報入力シート!X47)</f>
        <v/>
      </c>
      <c r="P26" s="653" t="str">
        <f>IF(基本情報入力シート!Y47="","",基本情報入力シート!Y47)</f>
        <v/>
      </c>
      <c r="Q26" s="654" t="str">
        <f>IF(基本情報入力シート!Z47="","",基本情報入力シート!Z47)</f>
        <v/>
      </c>
      <c r="R26" s="681" t="str">
        <f>IF(基本情報入力シート!AA47="","",基本情報入力シート!AA47)</f>
        <v/>
      </c>
      <c r="S26" s="682"/>
      <c r="T26" s="683"/>
      <c r="U26" s="684" t="str">
        <f>IF(P26="","",VLOOKUP(P26,【参考】数式用!$A$5:$I$28,MATCH(T26,【参考】数式用!$H$4:$I$4,0)+7,0))</f>
        <v/>
      </c>
      <c r="V26" s="685"/>
      <c r="W26" s="285" t="s">
        <v>265</v>
      </c>
      <c r="X26" s="686"/>
      <c r="Y26" s="282" t="s">
        <v>266</v>
      </c>
      <c r="Z26" s="686"/>
      <c r="AA26" s="434" t="s">
        <v>267</v>
      </c>
      <c r="AB26" s="686"/>
      <c r="AC26" s="282" t="s">
        <v>266</v>
      </c>
      <c r="AD26" s="686"/>
      <c r="AE26" s="282" t="s">
        <v>268</v>
      </c>
      <c r="AF26" s="661" t="s">
        <v>269</v>
      </c>
      <c r="AG26" s="662" t="str">
        <f t="shared" si="5"/>
        <v/>
      </c>
      <c r="AH26" s="663" t="s">
        <v>270</v>
      </c>
      <c r="AI26" s="664" t="str">
        <f t="shared" si="1"/>
        <v/>
      </c>
      <c r="AJ26" s="239"/>
      <c r="AK26" s="687" t="str">
        <f t="shared" si="6"/>
        <v>○</v>
      </c>
      <c r="AL26" s="688" t="str">
        <f t="shared" si="7"/>
        <v/>
      </c>
      <c r="AM26" s="689"/>
      <c r="AN26" s="689"/>
      <c r="AO26" s="689"/>
      <c r="AP26" s="689"/>
      <c r="AQ26" s="689"/>
      <c r="AR26" s="689"/>
      <c r="AS26" s="689"/>
      <c r="AT26" s="689"/>
      <c r="AU26" s="690"/>
    </row>
    <row r="27" spans="1:47" ht="33" customHeight="1" thickBot="1">
      <c r="A27" s="647">
        <f t="shared" si="4"/>
        <v>16</v>
      </c>
      <c r="B27" s="648" t="str">
        <f>IF(基本情報入力シート!C48="","",基本情報入力シート!C48)</f>
        <v/>
      </c>
      <c r="C27" s="649" t="str">
        <f>IF(基本情報入力シート!D48="","",基本情報入力シート!D48)</f>
        <v/>
      </c>
      <c r="D27" s="650" t="str">
        <f>IF(基本情報入力シート!E48="","",基本情報入力シート!E48)</f>
        <v/>
      </c>
      <c r="E27" s="650" t="str">
        <f>IF(基本情報入力シート!F48="","",基本情報入力シート!F48)</f>
        <v/>
      </c>
      <c r="F27" s="650" t="str">
        <f>IF(基本情報入力シート!G48="","",基本情報入力シート!G48)</f>
        <v/>
      </c>
      <c r="G27" s="650" t="str">
        <f>IF(基本情報入力シート!H48="","",基本情報入力シート!H48)</f>
        <v/>
      </c>
      <c r="H27" s="650" t="str">
        <f>IF(基本情報入力シート!I48="","",基本情報入力シート!I48)</f>
        <v/>
      </c>
      <c r="I27" s="650" t="str">
        <f>IF(基本情報入力シート!J48="","",基本情報入力シート!J48)</f>
        <v/>
      </c>
      <c r="J27" s="650" t="str">
        <f>IF(基本情報入力シート!K48="","",基本情報入力シート!K48)</f>
        <v/>
      </c>
      <c r="K27" s="651" t="str">
        <f>IF(基本情報入力シート!L48="","",基本情報入力シート!L48)</f>
        <v/>
      </c>
      <c r="L27" s="652" t="str">
        <f>IF(基本情報入力シート!M48="","",基本情報入力シート!M48)</f>
        <v/>
      </c>
      <c r="M27" s="652" t="str">
        <f>IF(基本情報入力シート!R48="","",基本情報入力シート!R48)</f>
        <v/>
      </c>
      <c r="N27" s="652" t="str">
        <f>IF(基本情報入力シート!W48="","",基本情報入力シート!W48)</f>
        <v/>
      </c>
      <c r="O27" s="647" t="str">
        <f>IF(基本情報入力シート!X48="","",基本情報入力シート!X48)</f>
        <v/>
      </c>
      <c r="P27" s="653" t="str">
        <f>IF(基本情報入力シート!Y48="","",基本情報入力シート!Y48)</f>
        <v/>
      </c>
      <c r="Q27" s="654" t="str">
        <f>IF(基本情報入力シート!Z48="","",基本情報入力シート!Z48)</f>
        <v/>
      </c>
      <c r="R27" s="681" t="str">
        <f>IF(基本情報入力シート!AA48="","",基本情報入力シート!AA48)</f>
        <v/>
      </c>
      <c r="S27" s="682"/>
      <c r="T27" s="683"/>
      <c r="U27" s="684" t="str">
        <f>IF(P27="","",VLOOKUP(P27,【参考】数式用!$A$5:$I$28,MATCH(T27,【参考】数式用!$H$4:$I$4,0)+7,0))</f>
        <v/>
      </c>
      <c r="V27" s="685"/>
      <c r="W27" s="285" t="s">
        <v>265</v>
      </c>
      <c r="X27" s="686"/>
      <c r="Y27" s="282" t="s">
        <v>266</v>
      </c>
      <c r="Z27" s="686"/>
      <c r="AA27" s="434" t="s">
        <v>267</v>
      </c>
      <c r="AB27" s="686"/>
      <c r="AC27" s="282" t="s">
        <v>266</v>
      </c>
      <c r="AD27" s="686"/>
      <c r="AE27" s="282" t="s">
        <v>268</v>
      </c>
      <c r="AF27" s="661" t="s">
        <v>269</v>
      </c>
      <c r="AG27" s="662" t="str">
        <f t="shared" si="5"/>
        <v/>
      </c>
      <c r="AH27" s="663" t="s">
        <v>270</v>
      </c>
      <c r="AI27" s="664" t="str">
        <f t="shared" si="1"/>
        <v/>
      </c>
      <c r="AJ27" s="239"/>
      <c r="AK27" s="687" t="str">
        <f t="shared" si="6"/>
        <v>○</v>
      </c>
      <c r="AL27" s="688" t="str">
        <f t="shared" si="7"/>
        <v/>
      </c>
      <c r="AM27" s="689"/>
      <c r="AN27" s="689"/>
      <c r="AO27" s="689"/>
      <c r="AP27" s="689"/>
      <c r="AQ27" s="689"/>
      <c r="AR27" s="689"/>
      <c r="AS27" s="689"/>
      <c r="AT27" s="689"/>
      <c r="AU27" s="690"/>
    </row>
    <row r="28" spans="1:47" ht="33" customHeight="1" thickBot="1">
      <c r="A28" s="647">
        <f t="shared" si="4"/>
        <v>17</v>
      </c>
      <c r="B28" s="648" t="str">
        <f>IF(基本情報入力シート!C49="","",基本情報入力シート!C49)</f>
        <v/>
      </c>
      <c r="C28" s="649" t="str">
        <f>IF(基本情報入力シート!D49="","",基本情報入力シート!D49)</f>
        <v/>
      </c>
      <c r="D28" s="650" t="str">
        <f>IF(基本情報入力シート!E49="","",基本情報入力シート!E49)</f>
        <v/>
      </c>
      <c r="E28" s="650" t="str">
        <f>IF(基本情報入力シート!F49="","",基本情報入力シート!F49)</f>
        <v/>
      </c>
      <c r="F28" s="650" t="str">
        <f>IF(基本情報入力シート!G49="","",基本情報入力シート!G49)</f>
        <v/>
      </c>
      <c r="G28" s="650" t="str">
        <f>IF(基本情報入力シート!H49="","",基本情報入力シート!H49)</f>
        <v/>
      </c>
      <c r="H28" s="650" t="str">
        <f>IF(基本情報入力シート!I49="","",基本情報入力シート!I49)</f>
        <v/>
      </c>
      <c r="I28" s="650" t="str">
        <f>IF(基本情報入力シート!J49="","",基本情報入力シート!J49)</f>
        <v/>
      </c>
      <c r="J28" s="650" t="str">
        <f>IF(基本情報入力シート!K49="","",基本情報入力シート!K49)</f>
        <v/>
      </c>
      <c r="K28" s="651" t="str">
        <f>IF(基本情報入力シート!L49="","",基本情報入力シート!L49)</f>
        <v/>
      </c>
      <c r="L28" s="652" t="str">
        <f>IF(基本情報入力シート!M49="","",基本情報入力シート!M49)</f>
        <v/>
      </c>
      <c r="M28" s="652" t="str">
        <f>IF(基本情報入力シート!R49="","",基本情報入力シート!R49)</f>
        <v/>
      </c>
      <c r="N28" s="652" t="str">
        <f>IF(基本情報入力シート!W49="","",基本情報入力シート!W49)</f>
        <v/>
      </c>
      <c r="O28" s="647" t="str">
        <f>IF(基本情報入力シート!X49="","",基本情報入力シート!X49)</f>
        <v/>
      </c>
      <c r="P28" s="653" t="str">
        <f>IF(基本情報入力シート!Y49="","",基本情報入力シート!Y49)</f>
        <v/>
      </c>
      <c r="Q28" s="654" t="str">
        <f>IF(基本情報入力シート!Z49="","",基本情報入力シート!Z49)</f>
        <v/>
      </c>
      <c r="R28" s="681" t="str">
        <f>IF(基本情報入力シート!AA49="","",基本情報入力シート!AA49)</f>
        <v/>
      </c>
      <c r="S28" s="682"/>
      <c r="T28" s="683"/>
      <c r="U28" s="684" t="str">
        <f>IF(P28="","",VLOOKUP(P28,【参考】数式用!$A$5:$I$28,MATCH(T28,【参考】数式用!$H$4:$I$4,0)+7,0))</f>
        <v/>
      </c>
      <c r="V28" s="685"/>
      <c r="W28" s="285" t="s">
        <v>265</v>
      </c>
      <c r="X28" s="686"/>
      <c r="Y28" s="282" t="s">
        <v>266</v>
      </c>
      <c r="Z28" s="686"/>
      <c r="AA28" s="434" t="s">
        <v>267</v>
      </c>
      <c r="AB28" s="686"/>
      <c r="AC28" s="282" t="s">
        <v>266</v>
      </c>
      <c r="AD28" s="686"/>
      <c r="AE28" s="282" t="s">
        <v>268</v>
      </c>
      <c r="AF28" s="661" t="s">
        <v>269</v>
      </c>
      <c r="AG28" s="662" t="str">
        <f t="shared" si="5"/>
        <v/>
      </c>
      <c r="AH28" s="663" t="s">
        <v>270</v>
      </c>
      <c r="AI28" s="664" t="str">
        <f t="shared" si="1"/>
        <v/>
      </c>
      <c r="AJ28" s="239"/>
      <c r="AK28" s="687" t="str">
        <f t="shared" si="6"/>
        <v>○</v>
      </c>
      <c r="AL28" s="688" t="str">
        <f t="shared" si="7"/>
        <v/>
      </c>
      <c r="AM28" s="689"/>
      <c r="AN28" s="689"/>
      <c r="AO28" s="689"/>
      <c r="AP28" s="689"/>
      <c r="AQ28" s="689"/>
      <c r="AR28" s="689"/>
      <c r="AS28" s="689"/>
      <c r="AT28" s="689"/>
      <c r="AU28" s="690"/>
    </row>
    <row r="29" spans="1:47" ht="33" customHeight="1" thickBot="1">
      <c r="A29" s="647">
        <f t="shared" si="4"/>
        <v>18</v>
      </c>
      <c r="B29" s="648" t="str">
        <f>IF(基本情報入力シート!C50="","",基本情報入力シート!C50)</f>
        <v/>
      </c>
      <c r="C29" s="649" t="str">
        <f>IF(基本情報入力シート!D50="","",基本情報入力シート!D50)</f>
        <v/>
      </c>
      <c r="D29" s="650" t="str">
        <f>IF(基本情報入力シート!E50="","",基本情報入力シート!E50)</f>
        <v/>
      </c>
      <c r="E29" s="650" t="str">
        <f>IF(基本情報入力シート!F50="","",基本情報入力シート!F50)</f>
        <v/>
      </c>
      <c r="F29" s="650" t="str">
        <f>IF(基本情報入力シート!G50="","",基本情報入力シート!G50)</f>
        <v/>
      </c>
      <c r="G29" s="650" t="str">
        <f>IF(基本情報入力シート!H50="","",基本情報入力シート!H50)</f>
        <v/>
      </c>
      <c r="H29" s="650" t="str">
        <f>IF(基本情報入力シート!I50="","",基本情報入力シート!I50)</f>
        <v/>
      </c>
      <c r="I29" s="650" t="str">
        <f>IF(基本情報入力シート!J50="","",基本情報入力シート!J50)</f>
        <v/>
      </c>
      <c r="J29" s="650" t="str">
        <f>IF(基本情報入力シート!K50="","",基本情報入力シート!K50)</f>
        <v/>
      </c>
      <c r="K29" s="651" t="str">
        <f>IF(基本情報入力シート!L50="","",基本情報入力シート!L50)</f>
        <v/>
      </c>
      <c r="L29" s="652" t="str">
        <f>IF(基本情報入力シート!M50="","",基本情報入力シート!M50)</f>
        <v/>
      </c>
      <c r="M29" s="652" t="str">
        <f>IF(基本情報入力シート!R50="","",基本情報入力シート!R50)</f>
        <v/>
      </c>
      <c r="N29" s="652" t="str">
        <f>IF(基本情報入力シート!W50="","",基本情報入力シート!W50)</f>
        <v/>
      </c>
      <c r="O29" s="647" t="str">
        <f>IF(基本情報入力シート!X50="","",基本情報入力シート!X50)</f>
        <v/>
      </c>
      <c r="P29" s="653" t="str">
        <f>IF(基本情報入力シート!Y50="","",基本情報入力シート!Y50)</f>
        <v/>
      </c>
      <c r="Q29" s="654" t="str">
        <f>IF(基本情報入力シート!Z50="","",基本情報入力シート!Z50)</f>
        <v/>
      </c>
      <c r="R29" s="681" t="str">
        <f>IF(基本情報入力シート!AA50="","",基本情報入力シート!AA50)</f>
        <v/>
      </c>
      <c r="S29" s="682"/>
      <c r="T29" s="683"/>
      <c r="U29" s="684" t="str">
        <f>IF(P29="","",VLOOKUP(P29,【参考】数式用!$A$5:$I$28,MATCH(T29,【参考】数式用!$H$4:$I$4,0)+7,0))</f>
        <v/>
      </c>
      <c r="V29" s="685"/>
      <c r="W29" s="285" t="s">
        <v>265</v>
      </c>
      <c r="X29" s="686"/>
      <c r="Y29" s="282" t="s">
        <v>266</v>
      </c>
      <c r="Z29" s="686"/>
      <c r="AA29" s="434" t="s">
        <v>267</v>
      </c>
      <c r="AB29" s="686"/>
      <c r="AC29" s="282" t="s">
        <v>266</v>
      </c>
      <c r="AD29" s="686"/>
      <c r="AE29" s="282" t="s">
        <v>268</v>
      </c>
      <c r="AF29" s="661" t="s">
        <v>269</v>
      </c>
      <c r="AG29" s="662" t="str">
        <f t="shared" si="5"/>
        <v/>
      </c>
      <c r="AH29" s="663" t="s">
        <v>270</v>
      </c>
      <c r="AI29" s="664" t="str">
        <f t="shared" si="1"/>
        <v/>
      </c>
      <c r="AJ29" s="239"/>
      <c r="AK29" s="687" t="str">
        <f t="shared" si="6"/>
        <v>○</v>
      </c>
      <c r="AL29" s="688" t="str">
        <f t="shared" si="7"/>
        <v/>
      </c>
      <c r="AM29" s="689"/>
      <c r="AN29" s="689"/>
      <c r="AO29" s="689"/>
      <c r="AP29" s="689"/>
      <c r="AQ29" s="689"/>
      <c r="AR29" s="689"/>
      <c r="AS29" s="689"/>
      <c r="AT29" s="689"/>
      <c r="AU29" s="690"/>
    </row>
    <row r="30" spans="1:47" ht="33" customHeight="1" thickBot="1">
      <c r="A30" s="647">
        <f t="shared" si="4"/>
        <v>19</v>
      </c>
      <c r="B30" s="648" t="str">
        <f>IF(基本情報入力シート!C51="","",基本情報入力シート!C51)</f>
        <v/>
      </c>
      <c r="C30" s="649" t="str">
        <f>IF(基本情報入力シート!D51="","",基本情報入力シート!D51)</f>
        <v/>
      </c>
      <c r="D30" s="650" t="str">
        <f>IF(基本情報入力シート!E51="","",基本情報入力シート!E51)</f>
        <v/>
      </c>
      <c r="E30" s="650" t="str">
        <f>IF(基本情報入力シート!F51="","",基本情報入力シート!F51)</f>
        <v/>
      </c>
      <c r="F30" s="650" t="str">
        <f>IF(基本情報入力シート!G51="","",基本情報入力シート!G51)</f>
        <v/>
      </c>
      <c r="G30" s="650" t="str">
        <f>IF(基本情報入力シート!H51="","",基本情報入力シート!H51)</f>
        <v/>
      </c>
      <c r="H30" s="650" t="str">
        <f>IF(基本情報入力シート!I51="","",基本情報入力シート!I51)</f>
        <v/>
      </c>
      <c r="I30" s="650" t="str">
        <f>IF(基本情報入力シート!J51="","",基本情報入力シート!J51)</f>
        <v/>
      </c>
      <c r="J30" s="650" t="str">
        <f>IF(基本情報入力シート!K51="","",基本情報入力シート!K51)</f>
        <v/>
      </c>
      <c r="K30" s="651" t="str">
        <f>IF(基本情報入力シート!L51="","",基本情報入力シート!L51)</f>
        <v/>
      </c>
      <c r="L30" s="652" t="str">
        <f>IF(基本情報入力シート!M51="","",基本情報入力シート!M51)</f>
        <v/>
      </c>
      <c r="M30" s="652" t="str">
        <f>IF(基本情報入力シート!R51="","",基本情報入力シート!R51)</f>
        <v/>
      </c>
      <c r="N30" s="652" t="str">
        <f>IF(基本情報入力シート!W51="","",基本情報入力シート!W51)</f>
        <v/>
      </c>
      <c r="O30" s="647" t="str">
        <f>IF(基本情報入力シート!X51="","",基本情報入力シート!X51)</f>
        <v/>
      </c>
      <c r="P30" s="653" t="str">
        <f>IF(基本情報入力シート!Y51="","",基本情報入力シート!Y51)</f>
        <v/>
      </c>
      <c r="Q30" s="654" t="str">
        <f>IF(基本情報入力シート!Z51="","",基本情報入力シート!Z51)</f>
        <v/>
      </c>
      <c r="R30" s="681" t="str">
        <f>IF(基本情報入力シート!AA51="","",基本情報入力シート!AA51)</f>
        <v/>
      </c>
      <c r="S30" s="682"/>
      <c r="T30" s="683"/>
      <c r="U30" s="684" t="str">
        <f>IF(P30="","",VLOOKUP(P30,【参考】数式用!$A$5:$I$28,MATCH(T30,【参考】数式用!$H$4:$I$4,0)+7,0))</f>
        <v/>
      </c>
      <c r="V30" s="685"/>
      <c r="W30" s="285" t="s">
        <v>265</v>
      </c>
      <c r="X30" s="686"/>
      <c r="Y30" s="282" t="s">
        <v>266</v>
      </c>
      <c r="Z30" s="686"/>
      <c r="AA30" s="434" t="s">
        <v>267</v>
      </c>
      <c r="AB30" s="686"/>
      <c r="AC30" s="282" t="s">
        <v>266</v>
      </c>
      <c r="AD30" s="686"/>
      <c r="AE30" s="282" t="s">
        <v>268</v>
      </c>
      <c r="AF30" s="661" t="s">
        <v>269</v>
      </c>
      <c r="AG30" s="662" t="str">
        <f t="shared" si="5"/>
        <v/>
      </c>
      <c r="AH30" s="663" t="s">
        <v>270</v>
      </c>
      <c r="AI30" s="664" t="str">
        <f t="shared" si="1"/>
        <v/>
      </c>
      <c r="AJ30" s="239"/>
      <c r="AK30" s="687" t="str">
        <f t="shared" si="6"/>
        <v>○</v>
      </c>
      <c r="AL30" s="688" t="str">
        <f t="shared" si="7"/>
        <v/>
      </c>
      <c r="AM30" s="689"/>
      <c r="AN30" s="689"/>
      <c r="AO30" s="689"/>
      <c r="AP30" s="689"/>
      <c r="AQ30" s="689"/>
      <c r="AR30" s="689"/>
      <c r="AS30" s="689"/>
      <c r="AT30" s="689"/>
      <c r="AU30" s="690"/>
    </row>
    <row r="31" spans="1:47" ht="33" customHeight="1" thickBot="1">
      <c r="A31" s="647">
        <f t="shared" si="4"/>
        <v>20</v>
      </c>
      <c r="B31" s="648" t="str">
        <f>IF(基本情報入力シート!C52="","",基本情報入力シート!C52)</f>
        <v/>
      </c>
      <c r="C31" s="649" t="str">
        <f>IF(基本情報入力シート!D52="","",基本情報入力シート!D52)</f>
        <v/>
      </c>
      <c r="D31" s="650" t="str">
        <f>IF(基本情報入力シート!E52="","",基本情報入力シート!E52)</f>
        <v/>
      </c>
      <c r="E31" s="650" t="str">
        <f>IF(基本情報入力シート!F52="","",基本情報入力シート!F52)</f>
        <v/>
      </c>
      <c r="F31" s="650" t="str">
        <f>IF(基本情報入力シート!G52="","",基本情報入力シート!G52)</f>
        <v/>
      </c>
      <c r="G31" s="650" t="str">
        <f>IF(基本情報入力シート!H52="","",基本情報入力シート!H52)</f>
        <v/>
      </c>
      <c r="H31" s="650" t="str">
        <f>IF(基本情報入力シート!I52="","",基本情報入力シート!I52)</f>
        <v/>
      </c>
      <c r="I31" s="650" t="str">
        <f>IF(基本情報入力シート!J52="","",基本情報入力シート!J52)</f>
        <v/>
      </c>
      <c r="J31" s="650" t="str">
        <f>IF(基本情報入力シート!K52="","",基本情報入力シート!K52)</f>
        <v/>
      </c>
      <c r="K31" s="651" t="str">
        <f>IF(基本情報入力シート!L52="","",基本情報入力シート!L52)</f>
        <v/>
      </c>
      <c r="L31" s="652" t="str">
        <f>IF(基本情報入力シート!M52="","",基本情報入力シート!M52)</f>
        <v/>
      </c>
      <c r="M31" s="652" t="str">
        <f>IF(基本情報入力シート!R52="","",基本情報入力シート!R52)</f>
        <v/>
      </c>
      <c r="N31" s="652" t="str">
        <f>IF(基本情報入力シート!W52="","",基本情報入力シート!W52)</f>
        <v/>
      </c>
      <c r="O31" s="647" t="str">
        <f>IF(基本情報入力シート!X52="","",基本情報入力シート!X52)</f>
        <v/>
      </c>
      <c r="P31" s="653" t="str">
        <f>IF(基本情報入力シート!Y52="","",基本情報入力シート!Y52)</f>
        <v/>
      </c>
      <c r="Q31" s="654" t="str">
        <f>IF(基本情報入力シート!Z52="","",基本情報入力シート!Z52)</f>
        <v/>
      </c>
      <c r="R31" s="681" t="str">
        <f>IF(基本情報入力シート!AA52="","",基本情報入力シート!AA52)</f>
        <v/>
      </c>
      <c r="S31" s="682"/>
      <c r="T31" s="683"/>
      <c r="U31" s="684" t="str">
        <f>IF(P31="","",VLOOKUP(P31,【参考】数式用!$A$5:$I$28,MATCH(T31,【参考】数式用!$H$4:$I$4,0)+7,0))</f>
        <v/>
      </c>
      <c r="V31" s="685"/>
      <c r="W31" s="285" t="s">
        <v>265</v>
      </c>
      <c r="X31" s="686"/>
      <c r="Y31" s="282" t="s">
        <v>266</v>
      </c>
      <c r="Z31" s="686"/>
      <c r="AA31" s="434" t="s">
        <v>267</v>
      </c>
      <c r="AB31" s="686"/>
      <c r="AC31" s="282" t="s">
        <v>266</v>
      </c>
      <c r="AD31" s="686"/>
      <c r="AE31" s="282" t="s">
        <v>268</v>
      </c>
      <c r="AF31" s="661" t="s">
        <v>269</v>
      </c>
      <c r="AG31" s="662" t="str">
        <f t="shared" si="5"/>
        <v/>
      </c>
      <c r="AH31" s="663" t="s">
        <v>270</v>
      </c>
      <c r="AI31" s="664" t="str">
        <f t="shared" si="1"/>
        <v/>
      </c>
      <c r="AJ31" s="239"/>
      <c r="AK31" s="687" t="str">
        <f t="shared" si="6"/>
        <v>○</v>
      </c>
      <c r="AL31" s="688" t="str">
        <f t="shared" si="7"/>
        <v/>
      </c>
      <c r="AM31" s="689"/>
      <c r="AN31" s="689"/>
      <c r="AO31" s="689"/>
      <c r="AP31" s="689"/>
      <c r="AQ31" s="689"/>
      <c r="AR31" s="689"/>
      <c r="AS31" s="689"/>
      <c r="AT31" s="689"/>
      <c r="AU31" s="690"/>
    </row>
    <row r="32" spans="1:47" ht="33" customHeight="1" thickBot="1">
      <c r="A32" s="647">
        <f t="shared" si="4"/>
        <v>21</v>
      </c>
      <c r="B32" s="648" t="str">
        <f>IF(基本情報入力シート!C53="","",基本情報入力シート!C53)</f>
        <v/>
      </c>
      <c r="C32" s="649" t="str">
        <f>IF(基本情報入力シート!D53="","",基本情報入力シート!D53)</f>
        <v/>
      </c>
      <c r="D32" s="650" t="str">
        <f>IF(基本情報入力シート!E53="","",基本情報入力シート!E53)</f>
        <v/>
      </c>
      <c r="E32" s="650" t="str">
        <f>IF(基本情報入力シート!F53="","",基本情報入力シート!F53)</f>
        <v/>
      </c>
      <c r="F32" s="650" t="str">
        <f>IF(基本情報入力シート!G53="","",基本情報入力シート!G53)</f>
        <v/>
      </c>
      <c r="G32" s="650" t="str">
        <f>IF(基本情報入力シート!H53="","",基本情報入力シート!H53)</f>
        <v/>
      </c>
      <c r="H32" s="650" t="str">
        <f>IF(基本情報入力シート!I53="","",基本情報入力シート!I53)</f>
        <v/>
      </c>
      <c r="I32" s="650" t="str">
        <f>IF(基本情報入力シート!J53="","",基本情報入力シート!J53)</f>
        <v/>
      </c>
      <c r="J32" s="650" t="str">
        <f>IF(基本情報入力シート!K53="","",基本情報入力シート!K53)</f>
        <v/>
      </c>
      <c r="K32" s="651" t="str">
        <f>IF(基本情報入力シート!L53="","",基本情報入力シート!L53)</f>
        <v/>
      </c>
      <c r="L32" s="652" t="str">
        <f>IF(基本情報入力シート!M53="","",基本情報入力シート!M53)</f>
        <v/>
      </c>
      <c r="M32" s="652" t="str">
        <f>IF(基本情報入力シート!R53="","",基本情報入力シート!R53)</f>
        <v/>
      </c>
      <c r="N32" s="652" t="str">
        <f>IF(基本情報入力シート!W53="","",基本情報入力シート!W53)</f>
        <v/>
      </c>
      <c r="O32" s="647" t="str">
        <f>IF(基本情報入力シート!X53="","",基本情報入力シート!X53)</f>
        <v/>
      </c>
      <c r="P32" s="653" t="str">
        <f>IF(基本情報入力シート!Y53="","",基本情報入力シート!Y53)</f>
        <v/>
      </c>
      <c r="Q32" s="654" t="str">
        <f>IF(基本情報入力シート!Z53="","",基本情報入力シート!Z53)</f>
        <v/>
      </c>
      <c r="R32" s="681" t="str">
        <f>IF(基本情報入力シート!AA53="","",基本情報入力シート!AA53)</f>
        <v/>
      </c>
      <c r="S32" s="682"/>
      <c r="T32" s="683"/>
      <c r="U32" s="684" t="str">
        <f>IF(P32="","",VLOOKUP(P32,【参考】数式用!$A$5:$I$28,MATCH(T32,【参考】数式用!$H$4:$I$4,0)+7,0))</f>
        <v/>
      </c>
      <c r="V32" s="685"/>
      <c r="W32" s="285" t="s">
        <v>265</v>
      </c>
      <c r="X32" s="686"/>
      <c r="Y32" s="282" t="s">
        <v>266</v>
      </c>
      <c r="Z32" s="686"/>
      <c r="AA32" s="434" t="s">
        <v>267</v>
      </c>
      <c r="AB32" s="686"/>
      <c r="AC32" s="282" t="s">
        <v>266</v>
      </c>
      <c r="AD32" s="686"/>
      <c r="AE32" s="282" t="s">
        <v>268</v>
      </c>
      <c r="AF32" s="661" t="s">
        <v>269</v>
      </c>
      <c r="AG32" s="662" t="str">
        <f t="shared" si="5"/>
        <v/>
      </c>
      <c r="AH32" s="663" t="s">
        <v>270</v>
      </c>
      <c r="AI32" s="664" t="str">
        <f t="shared" si="1"/>
        <v/>
      </c>
      <c r="AJ32" s="239"/>
      <c r="AK32" s="687" t="str">
        <f t="shared" si="6"/>
        <v>○</v>
      </c>
      <c r="AL32" s="688" t="str">
        <f t="shared" si="7"/>
        <v/>
      </c>
      <c r="AM32" s="689"/>
      <c r="AN32" s="689"/>
      <c r="AO32" s="689"/>
      <c r="AP32" s="689"/>
      <c r="AQ32" s="689"/>
      <c r="AR32" s="689"/>
      <c r="AS32" s="689"/>
      <c r="AT32" s="689"/>
      <c r="AU32" s="690"/>
    </row>
    <row r="33" spans="1:47" ht="33" customHeight="1" thickBot="1">
      <c r="A33" s="647">
        <f t="shared" si="4"/>
        <v>22</v>
      </c>
      <c r="B33" s="648" t="str">
        <f>IF(基本情報入力シート!C54="","",基本情報入力シート!C54)</f>
        <v/>
      </c>
      <c r="C33" s="649" t="str">
        <f>IF(基本情報入力シート!D54="","",基本情報入力シート!D54)</f>
        <v/>
      </c>
      <c r="D33" s="650" t="str">
        <f>IF(基本情報入力シート!E54="","",基本情報入力シート!E54)</f>
        <v/>
      </c>
      <c r="E33" s="650" t="str">
        <f>IF(基本情報入力シート!F54="","",基本情報入力シート!F54)</f>
        <v/>
      </c>
      <c r="F33" s="650" t="str">
        <f>IF(基本情報入力シート!G54="","",基本情報入力シート!G54)</f>
        <v/>
      </c>
      <c r="G33" s="650" t="str">
        <f>IF(基本情報入力シート!H54="","",基本情報入力シート!H54)</f>
        <v/>
      </c>
      <c r="H33" s="650" t="str">
        <f>IF(基本情報入力シート!I54="","",基本情報入力シート!I54)</f>
        <v/>
      </c>
      <c r="I33" s="650" t="str">
        <f>IF(基本情報入力シート!J54="","",基本情報入力シート!J54)</f>
        <v/>
      </c>
      <c r="J33" s="650" t="str">
        <f>IF(基本情報入力シート!K54="","",基本情報入力シート!K54)</f>
        <v/>
      </c>
      <c r="K33" s="651" t="str">
        <f>IF(基本情報入力シート!L54="","",基本情報入力シート!L54)</f>
        <v/>
      </c>
      <c r="L33" s="652" t="str">
        <f>IF(基本情報入力シート!M54="","",基本情報入力シート!M54)</f>
        <v/>
      </c>
      <c r="M33" s="652" t="str">
        <f>IF(基本情報入力シート!R54="","",基本情報入力シート!R54)</f>
        <v/>
      </c>
      <c r="N33" s="652" t="str">
        <f>IF(基本情報入力シート!W54="","",基本情報入力シート!W54)</f>
        <v/>
      </c>
      <c r="O33" s="647" t="str">
        <f>IF(基本情報入力シート!X54="","",基本情報入力シート!X54)</f>
        <v/>
      </c>
      <c r="P33" s="653" t="str">
        <f>IF(基本情報入力シート!Y54="","",基本情報入力シート!Y54)</f>
        <v/>
      </c>
      <c r="Q33" s="654" t="str">
        <f>IF(基本情報入力シート!Z54="","",基本情報入力シート!Z54)</f>
        <v/>
      </c>
      <c r="R33" s="681" t="str">
        <f>IF(基本情報入力シート!AA54="","",基本情報入力シート!AA54)</f>
        <v/>
      </c>
      <c r="S33" s="682"/>
      <c r="T33" s="683"/>
      <c r="U33" s="684" t="str">
        <f>IF(P33="","",VLOOKUP(P33,【参考】数式用!$A$5:$I$28,MATCH(T33,【参考】数式用!$H$4:$I$4,0)+7,0))</f>
        <v/>
      </c>
      <c r="V33" s="685"/>
      <c r="W33" s="285" t="s">
        <v>265</v>
      </c>
      <c r="X33" s="686"/>
      <c r="Y33" s="282" t="s">
        <v>266</v>
      </c>
      <c r="Z33" s="686"/>
      <c r="AA33" s="434" t="s">
        <v>267</v>
      </c>
      <c r="AB33" s="686"/>
      <c r="AC33" s="282" t="s">
        <v>266</v>
      </c>
      <c r="AD33" s="686"/>
      <c r="AE33" s="282" t="s">
        <v>268</v>
      </c>
      <c r="AF33" s="661" t="s">
        <v>269</v>
      </c>
      <c r="AG33" s="662" t="str">
        <f t="shared" si="5"/>
        <v/>
      </c>
      <c r="AH33" s="663" t="s">
        <v>270</v>
      </c>
      <c r="AI33" s="664" t="str">
        <f t="shared" si="1"/>
        <v/>
      </c>
      <c r="AJ33" s="239"/>
      <c r="AK33" s="687" t="str">
        <f t="shared" si="6"/>
        <v>○</v>
      </c>
      <c r="AL33" s="688" t="str">
        <f t="shared" si="7"/>
        <v/>
      </c>
      <c r="AM33" s="689"/>
      <c r="AN33" s="689"/>
      <c r="AO33" s="689"/>
      <c r="AP33" s="689"/>
      <c r="AQ33" s="689"/>
      <c r="AR33" s="689"/>
      <c r="AS33" s="689"/>
      <c r="AT33" s="689"/>
      <c r="AU33" s="690"/>
    </row>
    <row r="34" spans="1:47" ht="33" customHeight="1" thickBot="1">
      <c r="A34" s="647">
        <f t="shared" si="4"/>
        <v>23</v>
      </c>
      <c r="B34" s="648" t="str">
        <f>IF(基本情報入力シート!C55="","",基本情報入力シート!C55)</f>
        <v/>
      </c>
      <c r="C34" s="649" t="str">
        <f>IF(基本情報入力シート!D55="","",基本情報入力シート!D55)</f>
        <v/>
      </c>
      <c r="D34" s="650" t="str">
        <f>IF(基本情報入力シート!E55="","",基本情報入力シート!E55)</f>
        <v/>
      </c>
      <c r="E34" s="650" t="str">
        <f>IF(基本情報入力シート!F55="","",基本情報入力シート!F55)</f>
        <v/>
      </c>
      <c r="F34" s="650" t="str">
        <f>IF(基本情報入力シート!G55="","",基本情報入力シート!G55)</f>
        <v/>
      </c>
      <c r="G34" s="650" t="str">
        <f>IF(基本情報入力シート!H55="","",基本情報入力シート!H55)</f>
        <v/>
      </c>
      <c r="H34" s="650" t="str">
        <f>IF(基本情報入力シート!I55="","",基本情報入力シート!I55)</f>
        <v/>
      </c>
      <c r="I34" s="650" t="str">
        <f>IF(基本情報入力シート!J55="","",基本情報入力シート!J55)</f>
        <v/>
      </c>
      <c r="J34" s="650" t="str">
        <f>IF(基本情報入力シート!K55="","",基本情報入力シート!K55)</f>
        <v/>
      </c>
      <c r="K34" s="651" t="str">
        <f>IF(基本情報入力シート!L55="","",基本情報入力シート!L55)</f>
        <v/>
      </c>
      <c r="L34" s="652" t="str">
        <f>IF(基本情報入力シート!M55="","",基本情報入力シート!M55)</f>
        <v/>
      </c>
      <c r="M34" s="652" t="str">
        <f>IF(基本情報入力シート!R55="","",基本情報入力シート!R55)</f>
        <v/>
      </c>
      <c r="N34" s="652" t="str">
        <f>IF(基本情報入力シート!W55="","",基本情報入力シート!W55)</f>
        <v/>
      </c>
      <c r="O34" s="647" t="str">
        <f>IF(基本情報入力シート!X55="","",基本情報入力シート!X55)</f>
        <v/>
      </c>
      <c r="P34" s="653" t="str">
        <f>IF(基本情報入力シート!Y55="","",基本情報入力シート!Y55)</f>
        <v/>
      </c>
      <c r="Q34" s="654" t="str">
        <f>IF(基本情報入力シート!Z55="","",基本情報入力シート!Z55)</f>
        <v/>
      </c>
      <c r="R34" s="681" t="str">
        <f>IF(基本情報入力シート!AA55="","",基本情報入力シート!AA55)</f>
        <v/>
      </c>
      <c r="S34" s="682"/>
      <c r="T34" s="683"/>
      <c r="U34" s="684" t="str">
        <f>IF(P34="","",VLOOKUP(P34,【参考】数式用!$A$5:$I$28,MATCH(T34,【参考】数式用!$H$4:$I$4,0)+7,0))</f>
        <v/>
      </c>
      <c r="V34" s="685"/>
      <c r="W34" s="285" t="s">
        <v>265</v>
      </c>
      <c r="X34" s="686"/>
      <c r="Y34" s="282" t="s">
        <v>266</v>
      </c>
      <c r="Z34" s="686"/>
      <c r="AA34" s="434" t="s">
        <v>267</v>
      </c>
      <c r="AB34" s="686"/>
      <c r="AC34" s="282" t="s">
        <v>266</v>
      </c>
      <c r="AD34" s="686"/>
      <c r="AE34" s="282" t="s">
        <v>268</v>
      </c>
      <c r="AF34" s="661" t="s">
        <v>269</v>
      </c>
      <c r="AG34" s="662" t="str">
        <f t="shared" si="5"/>
        <v/>
      </c>
      <c r="AH34" s="663" t="s">
        <v>270</v>
      </c>
      <c r="AI34" s="664" t="str">
        <f t="shared" si="1"/>
        <v/>
      </c>
      <c r="AJ34" s="239"/>
      <c r="AK34" s="687" t="str">
        <f t="shared" si="6"/>
        <v>○</v>
      </c>
      <c r="AL34" s="688" t="str">
        <f t="shared" si="7"/>
        <v/>
      </c>
      <c r="AM34" s="689"/>
      <c r="AN34" s="689"/>
      <c r="AO34" s="689"/>
      <c r="AP34" s="689"/>
      <c r="AQ34" s="689"/>
      <c r="AR34" s="689"/>
      <c r="AS34" s="689"/>
      <c r="AT34" s="689"/>
      <c r="AU34" s="690"/>
    </row>
    <row r="35" spans="1:47" ht="33" customHeight="1" thickBot="1">
      <c r="A35" s="647">
        <f t="shared" si="4"/>
        <v>24</v>
      </c>
      <c r="B35" s="648" t="str">
        <f>IF(基本情報入力シート!C56="","",基本情報入力シート!C56)</f>
        <v/>
      </c>
      <c r="C35" s="649" t="str">
        <f>IF(基本情報入力シート!D56="","",基本情報入力シート!D56)</f>
        <v/>
      </c>
      <c r="D35" s="650" t="str">
        <f>IF(基本情報入力シート!E56="","",基本情報入力シート!E56)</f>
        <v/>
      </c>
      <c r="E35" s="650" t="str">
        <f>IF(基本情報入力シート!F56="","",基本情報入力シート!F56)</f>
        <v/>
      </c>
      <c r="F35" s="650" t="str">
        <f>IF(基本情報入力シート!G56="","",基本情報入力シート!G56)</f>
        <v/>
      </c>
      <c r="G35" s="650" t="str">
        <f>IF(基本情報入力シート!H56="","",基本情報入力シート!H56)</f>
        <v/>
      </c>
      <c r="H35" s="650" t="str">
        <f>IF(基本情報入力シート!I56="","",基本情報入力シート!I56)</f>
        <v/>
      </c>
      <c r="I35" s="650" t="str">
        <f>IF(基本情報入力シート!J56="","",基本情報入力シート!J56)</f>
        <v/>
      </c>
      <c r="J35" s="650" t="str">
        <f>IF(基本情報入力シート!K56="","",基本情報入力シート!K56)</f>
        <v/>
      </c>
      <c r="K35" s="651" t="str">
        <f>IF(基本情報入力シート!L56="","",基本情報入力シート!L56)</f>
        <v/>
      </c>
      <c r="L35" s="652" t="str">
        <f>IF(基本情報入力シート!M56="","",基本情報入力シート!M56)</f>
        <v/>
      </c>
      <c r="M35" s="652" t="str">
        <f>IF(基本情報入力シート!R56="","",基本情報入力シート!R56)</f>
        <v/>
      </c>
      <c r="N35" s="652" t="str">
        <f>IF(基本情報入力シート!W56="","",基本情報入力シート!W56)</f>
        <v/>
      </c>
      <c r="O35" s="647" t="str">
        <f>IF(基本情報入力シート!X56="","",基本情報入力シート!X56)</f>
        <v/>
      </c>
      <c r="P35" s="653" t="str">
        <f>IF(基本情報入力シート!Y56="","",基本情報入力シート!Y56)</f>
        <v/>
      </c>
      <c r="Q35" s="654" t="str">
        <f>IF(基本情報入力シート!Z56="","",基本情報入力シート!Z56)</f>
        <v/>
      </c>
      <c r="R35" s="681" t="str">
        <f>IF(基本情報入力シート!AA56="","",基本情報入力シート!AA56)</f>
        <v/>
      </c>
      <c r="S35" s="682"/>
      <c r="T35" s="683"/>
      <c r="U35" s="684" t="str">
        <f>IF(P35="","",VLOOKUP(P35,【参考】数式用!$A$5:$I$28,MATCH(T35,【参考】数式用!$H$4:$I$4,0)+7,0))</f>
        <v/>
      </c>
      <c r="V35" s="685"/>
      <c r="W35" s="285" t="s">
        <v>265</v>
      </c>
      <c r="X35" s="686"/>
      <c r="Y35" s="282" t="s">
        <v>266</v>
      </c>
      <c r="Z35" s="686"/>
      <c r="AA35" s="434" t="s">
        <v>267</v>
      </c>
      <c r="AB35" s="686"/>
      <c r="AC35" s="282" t="s">
        <v>266</v>
      </c>
      <c r="AD35" s="686"/>
      <c r="AE35" s="282" t="s">
        <v>268</v>
      </c>
      <c r="AF35" s="661" t="s">
        <v>269</v>
      </c>
      <c r="AG35" s="662" t="str">
        <f t="shared" si="5"/>
        <v/>
      </c>
      <c r="AH35" s="663" t="s">
        <v>270</v>
      </c>
      <c r="AI35" s="664" t="str">
        <f t="shared" si="1"/>
        <v/>
      </c>
      <c r="AJ35" s="239"/>
      <c r="AK35" s="687" t="str">
        <f t="shared" si="6"/>
        <v>○</v>
      </c>
      <c r="AL35" s="688" t="str">
        <f t="shared" si="7"/>
        <v/>
      </c>
      <c r="AM35" s="689"/>
      <c r="AN35" s="689"/>
      <c r="AO35" s="689"/>
      <c r="AP35" s="689"/>
      <c r="AQ35" s="689"/>
      <c r="AR35" s="689"/>
      <c r="AS35" s="689"/>
      <c r="AT35" s="689"/>
      <c r="AU35" s="690"/>
    </row>
    <row r="36" spans="1:47" ht="33" customHeight="1" thickBot="1">
      <c r="A36" s="647">
        <f t="shared" si="4"/>
        <v>25</v>
      </c>
      <c r="B36" s="648" t="str">
        <f>IF(基本情報入力シート!C57="","",基本情報入力シート!C57)</f>
        <v/>
      </c>
      <c r="C36" s="649" t="str">
        <f>IF(基本情報入力シート!D57="","",基本情報入力シート!D57)</f>
        <v/>
      </c>
      <c r="D36" s="650" t="str">
        <f>IF(基本情報入力シート!E57="","",基本情報入力シート!E57)</f>
        <v/>
      </c>
      <c r="E36" s="650" t="str">
        <f>IF(基本情報入力シート!F57="","",基本情報入力シート!F57)</f>
        <v/>
      </c>
      <c r="F36" s="650" t="str">
        <f>IF(基本情報入力シート!G57="","",基本情報入力シート!G57)</f>
        <v/>
      </c>
      <c r="G36" s="650" t="str">
        <f>IF(基本情報入力シート!H57="","",基本情報入力シート!H57)</f>
        <v/>
      </c>
      <c r="H36" s="650" t="str">
        <f>IF(基本情報入力シート!I57="","",基本情報入力シート!I57)</f>
        <v/>
      </c>
      <c r="I36" s="650" t="str">
        <f>IF(基本情報入力シート!J57="","",基本情報入力シート!J57)</f>
        <v/>
      </c>
      <c r="J36" s="650" t="str">
        <f>IF(基本情報入力シート!K57="","",基本情報入力シート!K57)</f>
        <v/>
      </c>
      <c r="K36" s="651" t="str">
        <f>IF(基本情報入力シート!L57="","",基本情報入力シート!L57)</f>
        <v/>
      </c>
      <c r="L36" s="652" t="str">
        <f>IF(基本情報入力シート!M57="","",基本情報入力シート!M57)</f>
        <v/>
      </c>
      <c r="M36" s="652" t="str">
        <f>IF(基本情報入力シート!R57="","",基本情報入力シート!R57)</f>
        <v/>
      </c>
      <c r="N36" s="652" t="str">
        <f>IF(基本情報入力シート!W57="","",基本情報入力シート!W57)</f>
        <v/>
      </c>
      <c r="O36" s="647" t="str">
        <f>IF(基本情報入力シート!X57="","",基本情報入力シート!X57)</f>
        <v/>
      </c>
      <c r="P36" s="653" t="str">
        <f>IF(基本情報入力シート!Y57="","",基本情報入力シート!Y57)</f>
        <v/>
      </c>
      <c r="Q36" s="654" t="str">
        <f>IF(基本情報入力シート!Z57="","",基本情報入力シート!Z57)</f>
        <v/>
      </c>
      <c r="R36" s="681" t="str">
        <f>IF(基本情報入力シート!AA57="","",基本情報入力シート!AA57)</f>
        <v/>
      </c>
      <c r="S36" s="682"/>
      <c r="T36" s="683"/>
      <c r="U36" s="684" t="str">
        <f>IF(P36="","",VLOOKUP(P36,【参考】数式用!$A$5:$I$28,MATCH(T36,【参考】数式用!$H$4:$I$4,0)+7,0))</f>
        <v/>
      </c>
      <c r="V36" s="685"/>
      <c r="W36" s="285" t="s">
        <v>265</v>
      </c>
      <c r="X36" s="686"/>
      <c r="Y36" s="282" t="s">
        <v>266</v>
      </c>
      <c r="Z36" s="686"/>
      <c r="AA36" s="434" t="s">
        <v>267</v>
      </c>
      <c r="AB36" s="686"/>
      <c r="AC36" s="282" t="s">
        <v>266</v>
      </c>
      <c r="AD36" s="686"/>
      <c r="AE36" s="282" t="s">
        <v>268</v>
      </c>
      <c r="AF36" s="661" t="s">
        <v>269</v>
      </c>
      <c r="AG36" s="662" t="str">
        <f t="shared" si="5"/>
        <v/>
      </c>
      <c r="AH36" s="663" t="s">
        <v>270</v>
      </c>
      <c r="AI36" s="664" t="str">
        <f t="shared" si="1"/>
        <v/>
      </c>
      <c r="AJ36" s="239"/>
      <c r="AK36" s="687" t="str">
        <f t="shared" si="6"/>
        <v>○</v>
      </c>
      <c r="AL36" s="688" t="str">
        <f t="shared" si="7"/>
        <v/>
      </c>
      <c r="AM36" s="689"/>
      <c r="AN36" s="689"/>
      <c r="AO36" s="689"/>
      <c r="AP36" s="689"/>
      <c r="AQ36" s="689"/>
      <c r="AR36" s="689"/>
      <c r="AS36" s="689"/>
      <c r="AT36" s="689"/>
      <c r="AU36" s="690"/>
    </row>
    <row r="37" spans="1:47" ht="33" customHeight="1" thickBot="1">
      <c r="A37" s="647">
        <f t="shared" si="4"/>
        <v>26</v>
      </c>
      <c r="B37" s="648" t="str">
        <f>IF(基本情報入力シート!C58="","",基本情報入力シート!C58)</f>
        <v/>
      </c>
      <c r="C37" s="649" t="str">
        <f>IF(基本情報入力シート!D58="","",基本情報入力シート!D58)</f>
        <v/>
      </c>
      <c r="D37" s="650" t="str">
        <f>IF(基本情報入力シート!E58="","",基本情報入力シート!E58)</f>
        <v/>
      </c>
      <c r="E37" s="650" t="str">
        <f>IF(基本情報入力シート!F58="","",基本情報入力シート!F58)</f>
        <v/>
      </c>
      <c r="F37" s="650" t="str">
        <f>IF(基本情報入力シート!G58="","",基本情報入力シート!G58)</f>
        <v/>
      </c>
      <c r="G37" s="650" t="str">
        <f>IF(基本情報入力シート!H58="","",基本情報入力シート!H58)</f>
        <v/>
      </c>
      <c r="H37" s="650" t="str">
        <f>IF(基本情報入力シート!I58="","",基本情報入力シート!I58)</f>
        <v/>
      </c>
      <c r="I37" s="650" t="str">
        <f>IF(基本情報入力シート!J58="","",基本情報入力シート!J58)</f>
        <v/>
      </c>
      <c r="J37" s="650" t="str">
        <f>IF(基本情報入力シート!K58="","",基本情報入力シート!K58)</f>
        <v/>
      </c>
      <c r="K37" s="651" t="str">
        <f>IF(基本情報入力シート!L58="","",基本情報入力シート!L58)</f>
        <v/>
      </c>
      <c r="L37" s="652" t="str">
        <f>IF(基本情報入力シート!M58="","",基本情報入力シート!M58)</f>
        <v/>
      </c>
      <c r="M37" s="652" t="str">
        <f>IF(基本情報入力シート!R58="","",基本情報入力シート!R58)</f>
        <v/>
      </c>
      <c r="N37" s="652" t="str">
        <f>IF(基本情報入力シート!W58="","",基本情報入力シート!W58)</f>
        <v/>
      </c>
      <c r="O37" s="647" t="str">
        <f>IF(基本情報入力シート!X58="","",基本情報入力シート!X58)</f>
        <v/>
      </c>
      <c r="P37" s="653" t="str">
        <f>IF(基本情報入力シート!Y58="","",基本情報入力シート!Y58)</f>
        <v/>
      </c>
      <c r="Q37" s="654" t="str">
        <f>IF(基本情報入力シート!Z58="","",基本情報入力シート!Z58)</f>
        <v/>
      </c>
      <c r="R37" s="681" t="str">
        <f>IF(基本情報入力シート!AA58="","",基本情報入力シート!AA58)</f>
        <v/>
      </c>
      <c r="S37" s="682"/>
      <c r="T37" s="683"/>
      <c r="U37" s="684" t="str">
        <f>IF(P37="","",VLOOKUP(P37,【参考】数式用!$A$5:$I$28,MATCH(T37,【参考】数式用!$H$4:$I$4,0)+7,0))</f>
        <v/>
      </c>
      <c r="V37" s="685"/>
      <c r="W37" s="285" t="s">
        <v>265</v>
      </c>
      <c r="X37" s="686"/>
      <c r="Y37" s="282" t="s">
        <v>266</v>
      </c>
      <c r="Z37" s="686"/>
      <c r="AA37" s="434" t="s">
        <v>267</v>
      </c>
      <c r="AB37" s="686"/>
      <c r="AC37" s="282" t="s">
        <v>266</v>
      </c>
      <c r="AD37" s="686"/>
      <c r="AE37" s="282" t="s">
        <v>268</v>
      </c>
      <c r="AF37" s="661" t="s">
        <v>269</v>
      </c>
      <c r="AG37" s="662" t="str">
        <f t="shared" si="5"/>
        <v/>
      </c>
      <c r="AH37" s="663" t="s">
        <v>270</v>
      </c>
      <c r="AI37" s="664" t="str">
        <f t="shared" si="1"/>
        <v/>
      </c>
      <c r="AJ37" s="239"/>
      <c r="AK37" s="687" t="str">
        <f t="shared" si="6"/>
        <v>○</v>
      </c>
      <c r="AL37" s="688" t="str">
        <f t="shared" si="7"/>
        <v/>
      </c>
      <c r="AM37" s="689"/>
      <c r="AN37" s="689"/>
      <c r="AO37" s="689"/>
      <c r="AP37" s="689"/>
      <c r="AQ37" s="689"/>
      <c r="AR37" s="689"/>
      <c r="AS37" s="689"/>
      <c r="AT37" s="689"/>
      <c r="AU37" s="690"/>
    </row>
    <row r="38" spans="1:47" ht="33" customHeight="1" thickBot="1">
      <c r="A38" s="647">
        <f t="shared" si="4"/>
        <v>27</v>
      </c>
      <c r="B38" s="648" t="str">
        <f>IF(基本情報入力シート!C59="","",基本情報入力シート!C59)</f>
        <v/>
      </c>
      <c r="C38" s="649" t="str">
        <f>IF(基本情報入力シート!D59="","",基本情報入力シート!D59)</f>
        <v/>
      </c>
      <c r="D38" s="650" t="str">
        <f>IF(基本情報入力シート!E59="","",基本情報入力シート!E59)</f>
        <v/>
      </c>
      <c r="E38" s="650" t="str">
        <f>IF(基本情報入力シート!F59="","",基本情報入力シート!F59)</f>
        <v/>
      </c>
      <c r="F38" s="650" t="str">
        <f>IF(基本情報入力シート!G59="","",基本情報入力シート!G59)</f>
        <v/>
      </c>
      <c r="G38" s="650" t="str">
        <f>IF(基本情報入力シート!H59="","",基本情報入力シート!H59)</f>
        <v/>
      </c>
      <c r="H38" s="650" t="str">
        <f>IF(基本情報入力シート!I59="","",基本情報入力シート!I59)</f>
        <v/>
      </c>
      <c r="I38" s="650" t="str">
        <f>IF(基本情報入力シート!J59="","",基本情報入力シート!J59)</f>
        <v/>
      </c>
      <c r="J38" s="650" t="str">
        <f>IF(基本情報入力シート!K59="","",基本情報入力シート!K59)</f>
        <v/>
      </c>
      <c r="K38" s="651" t="str">
        <f>IF(基本情報入力シート!L59="","",基本情報入力シート!L59)</f>
        <v/>
      </c>
      <c r="L38" s="652" t="str">
        <f>IF(基本情報入力シート!M59="","",基本情報入力シート!M59)</f>
        <v/>
      </c>
      <c r="M38" s="652" t="str">
        <f>IF(基本情報入力シート!R59="","",基本情報入力シート!R59)</f>
        <v/>
      </c>
      <c r="N38" s="652" t="str">
        <f>IF(基本情報入力シート!W59="","",基本情報入力シート!W59)</f>
        <v/>
      </c>
      <c r="O38" s="647" t="str">
        <f>IF(基本情報入力シート!X59="","",基本情報入力シート!X59)</f>
        <v/>
      </c>
      <c r="P38" s="653" t="str">
        <f>IF(基本情報入力シート!Y59="","",基本情報入力シート!Y59)</f>
        <v/>
      </c>
      <c r="Q38" s="654" t="str">
        <f>IF(基本情報入力シート!Z59="","",基本情報入力シート!Z59)</f>
        <v/>
      </c>
      <c r="R38" s="681" t="str">
        <f>IF(基本情報入力シート!AA59="","",基本情報入力シート!AA59)</f>
        <v/>
      </c>
      <c r="S38" s="682"/>
      <c r="T38" s="683"/>
      <c r="U38" s="684" t="str">
        <f>IF(P38="","",VLOOKUP(P38,【参考】数式用!$A$5:$I$28,MATCH(T38,【参考】数式用!$H$4:$I$4,0)+7,0))</f>
        <v/>
      </c>
      <c r="V38" s="685"/>
      <c r="W38" s="285" t="s">
        <v>265</v>
      </c>
      <c r="X38" s="686"/>
      <c r="Y38" s="282" t="s">
        <v>266</v>
      </c>
      <c r="Z38" s="686"/>
      <c r="AA38" s="434" t="s">
        <v>267</v>
      </c>
      <c r="AB38" s="686"/>
      <c r="AC38" s="282" t="s">
        <v>266</v>
      </c>
      <c r="AD38" s="686"/>
      <c r="AE38" s="282" t="s">
        <v>268</v>
      </c>
      <c r="AF38" s="661" t="s">
        <v>269</v>
      </c>
      <c r="AG38" s="662" t="str">
        <f t="shared" si="5"/>
        <v/>
      </c>
      <c r="AH38" s="663" t="s">
        <v>270</v>
      </c>
      <c r="AI38" s="664" t="str">
        <f t="shared" si="1"/>
        <v/>
      </c>
      <c r="AJ38" s="239"/>
      <c r="AK38" s="687" t="str">
        <f t="shared" si="6"/>
        <v>○</v>
      </c>
      <c r="AL38" s="688" t="str">
        <f t="shared" si="7"/>
        <v/>
      </c>
      <c r="AM38" s="689"/>
      <c r="AN38" s="689"/>
      <c r="AO38" s="689"/>
      <c r="AP38" s="689"/>
      <c r="AQ38" s="689"/>
      <c r="AR38" s="689"/>
      <c r="AS38" s="689"/>
      <c r="AT38" s="689"/>
      <c r="AU38" s="690"/>
    </row>
    <row r="39" spans="1:47" ht="33" customHeight="1" thickBot="1">
      <c r="A39" s="647">
        <f t="shared" si="4"/>
        <v>28</v>
      </c>
      <c r="B39" s="648" t="str">
        <f>IF(基本情報入力シート!C60="","",基本情報入力シート!C60)</f>
        <v/>
      </c>
      <c r="C39" s="649" t="str">
        <f>IF(基本情報入力シート!D60="","",基本情報入力シート!D60)</f>
        <v/>
      </c>
      <c r="D39" s="650" t="str">
        <f>IF(基本情報入力シート!E60="","",基本情報入力シート!E60)</f>
        <v/>
      </c>
      <c r="E39" s="650" t="str">
        <f>IF(基本情報入力シート!F60="","",基本情報入力シート!F60)</f>
        <v/>
      </c>
      <c r="F39" s="650" t="str">
        <f>IF(基本情報入力シート!G60="","",基本情報入力シート!G60)</f>
        <v/>
      </c>
      <c r="G39" s="650" t="str">
        <f>IF(基本情報入力シート!H60="","",基本情報入力シート!H60)</f>
        <v/>
      </c>
      <c r="H39" s="650" t="str">
        <f>IF(基本情報入力シート!I60="","",基本情報入力シート!I60)</f>
        <v/>
      </c>
      <c r="I39" s="650" t="str">
        <f>IF(基本情報入力シート!J60="","",基本情報入力シート!J60)</f>
        <v/>
      </c>
      <c r="J39" s="650" t="str">
        <f>IF(基本情報入力シート!K60="","",基本情報入力シート!K60)</f>
        <v/>
      </c>
      <c r="K39" s="651" t="str">
        <f>IF(基本情報入力シート!L60="","",基本情報入力シート!L60)</f>
        <v/>
      </c>
      <c r="L39" s="652" t="str">
        <f>IF(基本情報入力シート!M60="","",基本情報入力シート!M60)</f>
        <v/>
      </c>
      <c r="M39" s="652" t="str">
        <f>IF(基本情報入力シート!R60="","",基本情報入力シート!R60)</f>
        <v/>
      </c>
      <c r="N39" s="652" t="str">
        <f>IF(基本情報入力シート!W60="","",基本情報入力シート!W60)</f>
        <v/>
      </c>
      <c r="O39" s="647" t="str">
        <f>IF(基本情報入力シート!X60="","",基本情報入力シート!X60)</f>
        <v/>
      </c>
      <c r="P39" s="653" t="str">
        <f>IF(基本情報入力シート!Y60="","",基本情報入力シート!Y60)</f>
        <v/>
      </c>
      <c r="Q39" s="654" t="str">
        <f>IF(基本情報入力シート!Z60="","",基本情報入力シート!Z60)</f>
        <v/>
      </c>
      <c r="R39" s="681" t="str">
        <f>IF(基本情報入力シート!AA60="","",基本情報入力シート!AA60)</f>
        <v/>
      </c>
      <c r="S39" s="682"/>
      <c r="T39" s="683"/>
      <c r="U39" s="684" t="str">
        <f>IF(P39="","",VLOOKUP(P39,【参考】数式用!$A$5:$I$28,MATCH(T39,【参考】数式用!$H$4:$I$4,0)+7,0))</f>
        <v/>
      </c>
      <c r="V39" s="685"/>
      <c r="W39" s="285" t="s">
        <v>265</v>
      </c>
      <c r="X39" s="686"/>
      <c r="Y39" s="282" t="s">
        <v>266</v>
      </c>
      <c r="Z39" s="686"/>
      <c r="AA39" s="434" t="s">
        <v>267</v>
      </c>
      <c r="AB39" s="686"/>
      <c r="AC39" s="282" t="s">
        <v>266</v>
      </c>
      <c r="AD39" s="686"/>
      <c r="AE39" s="282" t="s">
        <v>268</v>
      </c>
      <c r="AF39" s="661" t="s">
        <v>269</v>
      </c>
      <c r="AG39" s="662" t="str">
        <f t="shared" si="5"/>
        <v/>
      </c>
      <c r="AH39" s="663" t="s">
        <v>270</v>
      </c>
      <c r="AI39" s="664" t="str">
        <f t="shared" si="1"/>
        <v/>
      </c>
      <c r="AJ39" s="239"/>
      <c r="AK39" s="687" t="str">
        <f t="shared" si="6"/>
        <v>○</v>
      </c>
      <c r="AL39" s="688" t="str">
        <f t="shared" si="7"/>
        <v/>
      </c>
      <c r="AM39" s="689"/>
      <c r="AN39" s="689"/>
      <c r="AO39" s="689"/>
      <c r="AP39" s="689"/>
      <c r="AQ39" s="689"/>
      <c r="AR39" s="689"/>
      <c r="AS39" s="689"/>
      <c r="AT39" s="689"/>
      <c r="AU39" s="690"/>
    </row>
    <row r="40" spans="1:47" ht="33" customHeight="1" thickBot="1">
      <c r="A40" s="647">
        <f t="shared" si="4"/>
        <v>29</v>
      </c>
      <c r="B40" s="648" t="str">
        <f>IF(基本情報入力シート!C61="","",基本情報入力シート!C61)</f>
        <v/>
      </c>
      <c r="C40" s="649" t="str">
        <f>IF(基本情報入力シート!D61="","",基本情報入力シート!D61)</f>
        <v/>
      </c>
      <c r="D40" s="650" t="str">
        <f>IF(基本情報入力シート!E61="","",基本情報入力シート!E61)</f>
        <v/>
      </c>
      <c r="E40" s="650" t="str">
        <f>IF(基本情報入力シート!F61="","",基本情報入力シート!F61)</f>
        <v/>
      </c>
      <c r="F40" s="650" t="str">
        <f>IF(基本情報入力シート!G61="","",基本情報入力シート!G61)</f>
        <v/>
      </c>
      <c r="G40" s="650" t="str">
        <f>IF(基本情報入力シート!H61="","",基本情報入力シート!H61)</f>
        <v/>
      </c>
      <c r="H40" s="650" t="str">
        <f>IF(基本情報入力シート!I61="","",基本情報入力シート!I61)</f>
        <v/>
      </c>
      <c r="I40" s="650" t="str">
        <f>IF(基本情報入力シート!J61="","",基本情報入力シート!J61)</f>
        <v/>
      </c>
      <c r="J40" s="650" t="str">
        <f>IF(基本情報入力シート!K61="","",基本情報入力シート!K61)</f>
        <v/>
      </c>
      <c r="K40" s="651" t="str">
        <f>IF(基本情報入力シート!L61="","",基本情報入力シート!L61)</f>
        <v/>
      </c>
      <c r="L40" s="652" t="str">
        <f>IF(基本情報入力シート!M61="","",基本情報入力シート!M61)</f>
        <v/>
      </c>
      <c r="M40" s="652" t="str">
        <f>IF(基本情報入力シート!R61="","",基本情報入力シート!R61)</f>
        <v/>
      </c>
      <c r="N40" s="652" t="str">
        <f>IF(基本情報入力シート!W61="","",基本情報入力シート!W61)</f>
        <v/>
      </c>
      <c r="O40" s="647" t="str">
        <f>IF(基本情報入力シート!X61="","",基本情報入力シート!X61)</f>
        <v/>
      </c>
      <c r="P40" s="653" t="str">
        <f>IF(基本情報入力シート!Y61="","",基本情報入力シート!Y61)</f>
        <v/>
      </c>
      <c r="Q40" s="654" t="str">
        <f>IF(基本情報入力シート!Z61="","",基本情報入力シート!Z61)</f>
        <v/>
      </c>
      <c r="R40" s="681" t="str">
        <f>IF(基本情報入力シート!AA61="","",基本情報入力シート!AA61)</f>
        <v/>
      </c>
      <c r="S40" s="682"/>
      <c r="T40" s="683"/>
      <c r="U40" s="684" t="str">
        <f>IF(P40="","",VLOOKUP(P40,【参考】数式用!$A$5:$I$28,MATCH(T40,【参考】数式用!$H$4:$I$4,0)+7,0))</f>
        <v/>
      </c>
      <c r="V40" s="685"/>
      <c r="W40" s="285" t="s">
        <v>265</v>
      </c>
      <c r="X40" s="686"/>
      <c r="Y40" s="282" t="s">
        <v>266</v>
      </c>
      <c r="Z40" s="686"/>
      <c r="AA40" s="434" t="s">
        <v>267</v>
      </c>
      <c r="AB40" s="686"/>
      <c r="AC40" s="282" t="s">
        <v>266</v>
      </c>
      <c r="AD40" s="686"/>
      <c r="AE40" s="282" t="s">
        <v>268</v>
      </c>
      <c r="AF40" s="661" t="s">
        <v>269</v>
      </c>
      <c r="AG40" s="662" t="str">
        <f t="shared" si="5"/>
        <v/>
      </c>
      <c r="AH40" s="663" t="s">
        <v>270</v>
      </c>
      <c r="AI40" s="664" t="str">
        <f t="shared" si="1"/>
        <v/>
      </c>
      <c r="AJ40" s="239"/>
      <c r="AK40" s="687" t="str">
        <f t="shared" si="6"/>
        <v>○</v>
      </c>
      <c r="AL40" s="688" t="str">
        <f t="shared" si="7"/>
        <v/>
      </c>
      <c r="AM40" s="689"/>
      <c r="AN40" s="689"/>
      <c r="AO40" s="689"/>
      <c r="AP40" s="689"/>
      <c r="AQ40" s="689"/>
      <c r="AR40" s="689"/>
      <c r="AS40" s="689"/>
      <c r="AT40" s="689"/>
      <c r="AU40" s="690"/>
    </row>
    <row r="41" spans="1:47" ht="33" customHeight="1" thickBot="1">
      <c r="A41" s="647">
        <f t="shared" si="4"/>
        <v>30</v>
      </c>
      <c r="B41" s="648" t="str">
        <f>IF(基本情報入力シート!C62="","",基本情報入力シート!C62)</f>
        <v/>
      </c>
      <c r="C41" s="649" t="str">
        <f>IF(基本情報入力シート!D62="","",基本情報入力シート!D62)</f>
        <v/>
      </c>
      <c r="D41" s="650" t="str">
        <f>IF(基本情報入力シート!E62="","",基本情報入力シート!E62)</f>
        <v/>
      </c>
      <c r="E41" s="650" t="str">
        <f>IF(基本情報入力シート!F62="","",基本情報入力シート!F62)</f>
        <v/>
      </c>
      <c r="F41" s="650" t="str">
        <f>IF(基本情報入力シート!G62="","",基本情報入力シート!G62)</f>
        <v/>
      </c>
      <c r="G41" s="650" t="str">
        <f>IF(基本情報入力シート!H62="","",基本情報入力シート!H62)</f>
        <v/>
      </c>
      <c r="H41" s="650" t="str">
        <f>IF(基本情報入力シート!I62="","",基本情報入力シート!I62)</f>
        <v/>
      </c>
      <c r="I41" s="650" t="str">
        <f>IF(基本情報入力シート!J62="","",基本情報入力シート!J62)</f>
        <v/>
      </c>
      <c r="J41" s="650" t="str">
        <f>IF(基本情報入力シート!K62="","",基本情報入力シート!K62)</f>
        <v/>
      </c>
      <c r="K41" s="651" t="str">
        <f>IF(基本情報入力シート!L62="","",基本情報入力シート!L62)</f>
        <v/>
      </c>
      <c r="L41" s="652" t="str">
        <f>IF(基本情報入力シート!M62="","",基本情報入力シート!M62)</f>
        <v/>
      </c>
      <c r="M41" s="652" t="str">
        <f>IF(基本情報入力シート!R62="","",基本情報入力シート!R62)</f>
        <v/>
      </c>
      <c r="N41" s="652" t="str">
        <f>IF(基本情報入力シート!W62="","",基本情報入力シート!W62)</f>
        <v/>
      </c>
      <c r="O41" s="647" t="str">
        <f>IF(基本情報入力シート!X62="","",基本情報入力シート!X62)</f>
        <v/>
      </c>
      <c r="P41" s="653" t="str">
        <f>IF(基本情報入力シート!Y62="","",基本情報入力シート!Y62)</f>
        <v/>
      </c>
      <c r="Q41" s="654" t="str">
        <f>IF(基本情報入力シート!Z62="","",基本情報入力シート!Z62)</f>
        <v/>
      </c>
      <c r="R41" s="681" t="str">
        <f>IF(基本情報入力シート!AA62="","",基本情報入力シート!AA62)</f>
        <v/>
      </c>
      <c r="S41" s="682"/>
      <c r="T41" s="683"/>
      <c r="U41" s="684" t="str">
        <f>IF(P41="","",VLOOKUP(P41,【参考】数式用!$A$5:$I$28,MATCH(T41,【参考】数式用!$H$4:$I$4,0)+7,0))</f>
        <v/>
      </c>
      <c r="V41" s="685"/>
      <c r="W41" s="285" t="s">
        <v>265</v>
      </c>
      <c r="X41" s="686"/>
      <c r="Y41" s="282" t="s">
        <v>266</v>
      </c>
      <c r="Z41" s="686"/>
      <c r="AA41" s="434" t="s">
        <v>267</v>
      </c>
      <c r="AB41" s="686"/>
      <c r="AC41" s="282" t="s">
        <v>266</v>
      </c>
      <c r="AD41" s="686"/>
      <c r="AE41" s="282" t="s">
        <v>268</v>
      </c>
      <c r="AF41" s="661" t="s">
        <v>269</v>
      </c>
      <c r="AG41" s="662" t="str">
        <f t="shared" si="5"/>
        <v/>
      </c>
      <c r="AH41" s="663" t="s">
        <v>270</v>
      </c>
      <c r="AI41" s="664" t="str">
        <f t="shared" si="1"/>
        <v/>
      </c>
      <c r="AJ41" s="239"/>
      <c r="AK41" s="687" t="str">
        <f t="shared" si="6"/>
        <v>○</v>
      </c>
      <c r="AL41" s="688" t="str">
        <f t="shared" si="7"/>
        <v/>
      </c>
      <c r="AM41" s="689"/>
      <c r="AN41" s="689"/>
      <c r="AO41" s="689"/>
      <c r="AP41" s="689"/>
      <c r="AQ41" s="689"/>
      <c r="AR41" s="689"/>
      <c r="AS41" s="689"/>
      <c r="AT41" s="689"/>
      <c r="AU41" s="690"/>
    </row>
    <row r="42" spans="1:47" ht="33" customHeight="1" thickBot="1">
      <c r="A42" s="647">
        <f t="shared" si="4"/>
        <v>31</v>
      </c>
      <c r="B42" s="648" t="str">
        <f>IF(基本情報入力シート!C63="","",基本情報入力シート!C63)</f>
        <v/>
      </c>
      <c r="C42" s="649" t="str">
        <f>IF(基本情報入力シート!D63="","",基本情報入力シート!D63)</f>
        <v/>
      </c>
      <c r="D42" s="650" t="str">
        <f>IF(基本情報入力シート!E63="","",基本情報入力シート!E63)</f>
        <v/>
      </c>
      <c r="E42" s="650" t="str">
        <f>IF(基本情報入力シート!F63="","",基本情報入力シート!F63)</f>
        <v/>
      </c>
      <c r="F42" s="650" t="str">
        <f>IF(基本情報入力シート!G63="","",基本情報入力シート!G63)</f>
        <v/>
      </c>
      <c r="G42" s="650" t="str">
        <f>IF(基本情報入力シート!H63="","",基本情報入力シート!H63)</f>
        <v/>
      </c>
      <c r="H42" s="650" t="str">
        <f>IF(基本情報入力シート!I63="","",基本情報入力シート!I63)</f>
        <v/>
      </c>
      <c r="I42" s="650" t="str">
        <f>IF(基本情報入力シート!J63="","",基本情報入力シート!J63)</f>
        <v/>
      </c>
      <c r="J42" s="650" t="str">
        <f>IF(基本情報入力シート!K63="","",基本情報入力シート!K63)</f>
        <v/>
      </c>
      <c r="K42" s="651" t="str">
        <f>IF(基本情報入力シート!L63="","",基本情報入力シート!L63)</f>
        <v/>
      </c>
      <c r="L42" s="652" t="str">
        <f>IF(基本情報入力シート!M63="","",基本情報入力シート!M63)</f>
        <v/>
      </c>
      <c r="M42" s="652" t="str">
        <f>IF(基本情報入力シート!R63="","",基本情報入力シート!R63)</f>
        <v/>
      </c>
      <c r="N42" s="652" t="str">
        <f>IF(基本情報入力シート!W63="","",基本情報入力シート!W63)</f>
        <v/>
      </c>
      <c r="O42" s="647" t="str">
        <f>IF(基本情報入力シート!X63="","",基本情報入力シート!X63)</f>
        <v/>
      </c>
      <c r="P42" s="653" t="str">
        <f>IF(基本情報入力シート!Y63="","",基本情報入力シート!Y63)</f>
        <v/>
      </c>
      <c r="Q42" s="654" t="str">
        <f>IF(基本情報入力シート!Z63="","",基本情報入力シート!Z63)</f>
        <v/>
      </c>
      <c r="R42" s="681" t="str">
        <f>IF(基本情報入力シート!AA63="","",基本情報入力シート!AA63)</f>
        <v/>
      </c>
      <c r="S42" s="682"/>
      <c r="T42" s="683"/>
      <c r="U42" s="684" t="str">
        <f>IF(P42="","",VLOOKUP(P42,【参考】数式用!$A$5:$I$28,MATCH(T42,【参考】数式用!$H$4:$I$4,0)+7,0))</f>
        <v/>
      </c>
      <c r="V42" s="685"/>
      <c r="W42" s="285" t="s">
        <v>265</v>
      </c>
      <c r="X42" s="686"/>
      <c r="Y42" s="282" t="s">
        <v>266</v>
      </c>
      <c r="Z42" s="686"/>
      <c r="AA42" s="434" t="s">
        <v>267</v>
      </c>
      <c r="AB42" s="686"/>
      <c r="AC42" s="282" t="s">
        <v>266</v>
      </c>
      <c r="AD42" s="686"/>
      <c r="AE42" s="282" t="s">
        <v>268</v>
      </c>
      <c r="AF42" s="661" t="s">
        <v>269</v>
      </c>
      <c r="AG42" s="662" t="str">
        <f t="shared" si="5"/>
        <v/>
      </c>
      <c r="AH42" s="663" t="s">
        <v>270</v>
      </c>
      <c r="AI42" s="664" t="str">
        <f t="shared" si="1"/>
        <v/>
      </c>
      <c r="AJ42" s="239"/>
      <c r="AK42" s="687" t="str">
        <f t="shared" si="6"/>
        <v>○</v>
      </c>
      <c r="AL42" s="688" t="str">
        <f t="shared" si="7"/>
        <v/>
      </c>
      <c r="AM42" s="689"/>
      <c r="AN42" s="689"/>
      <c r="AO42" s="689"/>
      <c r="AP42" s="689"/>
      <c r="AQ42" s="689"/>
      <c r="AR42" s="689"/>
      <c r="AS42" s="689"/>
      <c r="AT42" s="689"/>
      <c r="AU42" s="690"/>
    </row>
    <row r="43" spans="1:47" ht="33" customHeight="1" thickBot="1">
      <c r="A43" s="647">
        <f t="shared" si="4"/>
        <v>32</v>
      </c>
      <c r="B43" s="648" t="str">
        <f>IF(基本情報入力シート!C64="","",基本情報入力シート!C64)</f>
        <v/>
      </c>
      <c r="C43" s="649" t="str">
        <f>IF(基本情報入力シート!D64="","",基本情報入力シート!D64)</f>
        <v/>
      </c>
      <c r="D43" s="650" t="str">
        <f>IF(基本情報入力シート!E64="","",基本情報入力シート!E64)</f>
        <v/>
      </c>
      <c r="E43" s="650" t="str">
        <f>IF(基本情報入力シート!F64="","",基本情報入力シート!F64)</f>
        <v/>
      </c>
      <c r="F43" s="650" t="str">
        <f>IF(基本情報入力シート!G64="","",基本情報入力シート!G64)</f>
        <v/>
      </c>
      <c r="G43" s="650" t="str">
        <f>IF(基本情報入力シート!H64="","",基本情報入力シート!H64)</f>
        <v/>
      </c>
      <c r="H43" s="650" t="str">
        <f>IF(基本情報入力シート!I64="","",基本情報入力シート!I64)</f>
        <v/>
      </c>
      <c r="I43" s="650" t="str">
        <f>IF(基本情報入力シート!J64="","",基本情報入力シート!J64)</f>
        <v/>
      </c>
      <c r="J43" s="650" t="str">
        <f>IF(基本情報入力シート!K64="","",基本情報入力シート!K64)</f>
        <v/>
      </c>
      <c r="K43" s="651" t="str">
        <f>IF(基本情報入力シート!L64="","",基本情報入力シート!L64)</f>
        <v/>
      </c>
      <c r="L43" s="652" t="str">
        <f>IF(基本情報入力シート!M64="","",基本情報入力シート!M64)</f>
        <v/>
      </c>
      <c r="M43" s="652" t="str">
        <f>IF(基本情報入力シート!R64="","",基本情報入力シート!R64)</f>
        <v/>
      </c>
      <c r="N43" s="652" t="str">
        <f>IF(基本情報入力シート!W64="","",基本情報入力シート!W64)</f>
        <v/>
      </c>
      <c r="O43" s="647" t="str">
        <f>IF(基本情報入力シート!X64="","",基本情報入力シート!X64)</f>
        <v/>
      </c>
      <c r="P43" s="653" t="str">
        <f>IF(基本情報入力シート!Y64="","",基本情報入力シート!Y64)</f>
        <v/>
      </c>
      <c r="Q43" s="654" t="str">
        <f>IF(基本情報入力シート!Z64="","",基本情報入力シート!Z64)</f>
        <v/>
      </c>
      <c r="R43" s="681" t="str">
        <f>IF(基本情報入力シート!AA64="","",基本情報入力シート!AA64)</f>
        <v/>
      </c>
      <c r="S43" s="682"/>
      <c r="T43" s="683"/>
      <c r="U43" s="684" t="str">
        <f>IF(P43="","",VLOOKUP(P43,【参考】数式用!$A$5:$I$28,MATCH(T43,【参考】数式用!$H$4:$I$4,0)+7,0))</f>
        <v/>
      </c>
      <c r="V43" s="685"/>
      <c r="W43" s="285" t="s">
        <v>265</v>
      </c>
      <c r="X43" s="686"/>
      <c r="Y43" s="282" t="s">
        <v>266</v>
      </c>
      <c r="Z43" s="686"/>
      <c r="AA43" s="434" t="s">
        <v>267</v>
      </c>
      <c r="AB43" s="686"/>
      <c r="AC43" s="282" t="s">
        <v>266</v>
      </c>
      <c r="AD43" s="686"/>
      <c r="AE43" s="282" t="s">
        <v>268</v>
      </c>
      <c r="AF43" s="661" t="s">
        <v>269</v>
      </c>
      <c r="AG43" s="662" t="str">
        <f t="shared" si="5"/>
        <v/>
      </c>
      <c r="AH43" s="663" t="s">
        <v>270</v>
      </c>
      <c r="AI43" s="664" t="str">
        <f t="shared" si="1"/>
        <v/>
      </c>
      <c r="AJ43" s="239"/>
      <c r="AK43" s="687" t="str">
        <f t="shared" si="6"/>
        <v>○</v>
      </c>
      <c r="AL43" s="688" t="str">
        <f t="shared" si="7"/>
        <v/>
      </c>
      <c r="AM43" s="689"/>
      <c r="AN43" s="689"/>
      <c r="AO43" s="689"/>
      <c r="AP43" s="689"/>
      <c r="AQ43" s="689"/>
      <c r="AR43" s="689"/>
      <c r="AS43" s="689"/>
      <c r="AT43" s="689"/>
      <c r="AU43" s="690"/>
    </row>
    <row r="44" spans="1:47" ht="33" customHeight="1" thickBot="1">
      <c r="A44" s="647">
        <f t="shared" si="4"/>
        <v>33</v>
      </c>
      <c r="B44" s="648" t="str">
        <f>IF(基本情報入力シート!C65="","",基本情報入力シート!C65)</f>
        <v/>
      </c>
      <c r="C44" s="649" t="str">
        <f>IF(基本情報入力シート!D65="","",基本情報入力シート!D65)</f>
        <v/>
      </c>
      <c r="D44" s="650" t="str">
        <f>IF(基本情報入力シート!E65="","",基本情報入力シート!E65)</f>
        <v/>
      </c>
      <c r="E44" s="650" t="str">
        <f>IF(基本情報入力シート!F65="","",基本情報入力シート!F65)</f>
        <v/>
      </c>
      <c r="F44" s="650" t="str">
        <f>IF(基本情報入力シート!G65="","",基本情報入力シート!G65)</f>
        <v/>
      </c>
      <c r="G44" s="650" t="str">
        <f>IF(基本情報入力シート!H65="","",基本情報入力シート!H65)</f>
        <v/>
      </c>
      <c r="H44" s="650" t="str">
        <f>IF(基本情報入力シート!I65="","",基本情報入力シート!I65)</f>
        <v/>
      </c>
      <c r="I44" s="650" t="str">
        <f>IF(基本情報入力シート!J65="","",基本情報入力シート!J65)</f>
        <v/>
      </c>
      <c r="J44" s="650" t="str">
        <f>IF(基本情報入力シート!K65="","",基本情報入力シート!K65)</f>
        <v/>
      </c>
      <c r="K44" s="651" t="str">
        <f>IF(基本情報入力シート!L65="","",基本情報入力シート!L65)</f>
        <v/>
      </c>
      <c r="L44" s="652" t="str">
        <f>IF(基本情報入力シート!M65="","",基本情報入力シート!M65)</f>
        <v/>
      </c>
      <c r="M44" s="652" t="str">
        <f>IF(基本情報入力シート!R65="","",基本情報入力シート!R65)</f>
        <v/>
      </c>
      <c r="N44" s="652" t="str">
        <f>IF(基本情報入力シート!W65="","",基本情報入力シート!W65)</f>
        <v/>
      </c>
      <c r="O44" s="647" t="str">
        <f>IF(基本情報入力シート!X65="","",基本情報入力シート!X65)</f>
        <v/>
      </c>
      <c r="P44" s="653" t="str">
        <f>IF(基本情報入力シート!Y65="","",基本情報入力シート!Y65)</f>
        <v/>
      </c>
      <c r="Q44" s="654" t="str">
        <f>IF(基本情報入力シート!Z65="","",基本情報入力シート!Z65)</f>
        <v/>
      </c>
      <c r="R44" s="681" t="str">
        <f>IF(基本情報入力シート!AA65="","",基本情報入力シート!AA65)</f>
        <v/>
      </c>
      <c r="S44" s="682"/>
      <c r="T44" s="683"/>
      <c r="U44" s="684" t="str">
        <f>IF(P44="","",VLOOKUP(P44,【参考】数式用!$A$5:$I$28,MATCH(T44,【参考】数式用!$H$4:$I$4,0)+7,0))</f>
        <v/>
      </c>
      <c r="V44" s="685"/>
      <c r="W44" s="285" t="s">
        <v>265</v>
      </c>
      <c r="X44" s="686"/>
      <c r="Y44" s="282" t="s">
        <v>266</v>
      </c>
      <c r="Z44" s="686"/>
      <c r="AA44" s="434" t="s">
        <v>267</v>
      </c>
      <c r="AB44" s="686"/>
      <c r="AC44" s="282" t="s">
        <v>266</v>
      </c>
      <c r="AD44" s="686"/>
      <c r="AE44" s="282" t="s">
        <v>268</v>
      </c>
      <c r="AF44" s="661" t="s">
        <v>269</v>
      </c>
      <c r="AG44" s="662" t="str">
        <f t="shared" si="5"/>
        <v/>
      </c>
      <c r="AH44" s="663" t="s">
        <v>270</v>
      </c>
      <c r="AI44" s="664" t="str">
        <f t="shared" ref="AI44:AI75" si="8">IFERROR(ROUNDDOWN(ROUND(Q44*R44,0)*U44,0)*AG44,"")</f>
        <v/>
      </c>
      <c r="AJ44" s="239"/>
      <c r="AK44" s="687" t="str">
        <f t="shared" si="6"/>
        <v>○</v>
      </c>
      <c r="AL44" s="688" t="str">
        <f t="shared" si="7"/>
        <v/>
      </c>
      <c r="AM44" s="689"/>
      <c r="AN44" s="689"/>
      <c r="AO44" s="689"/>
      <c r="AP44" s="689"/>
      <c r="AQ44" s="689"/>
      <c r="AR44" s="689"/>
      <c r="AS44" s="689"/>
      <c r="AT44" s="689"/>
      <c r="AU44" s="690"/>
    </row>
    <row r="45" spans="1:47" ht="33" customHeight="1" thickBot="1">
      <c r="A45" s="647">
        <f t="shared" si="4"/>
        <v>34</v>
      </c>
      <c r="B45" s="648" t="str">
        <f>IF(基本情報入力シート!C66="","",基本情報入力シート!C66)</f>
        <v/>
      </c>
      <c r="C45" s="649" t="str">
        <f>IF(基本情報入力シート!D66="","",基本情報入力シート!D66)</f>
        <v/>
      </c>
      <c r="D45" s="650" t="str">
        <f>IF(基本情報入力シート!E66="","",基本情報入力シート!E66)</f>
        <v/>
      </c>
      <c r="E45" s="650" t="str">
        <f>IF(基本情報入力シート!F66="","",基本情報入力シート!F66)</f>
        <v/>
      </c>
      <c r="F45" s="650" t="str">
        <f>IF(基本情報入力シート!G66="","",基本情報入力シート!G66)</f>
        <v/>
      </c>
      <c r="G45" s="650" t="str">
        <f>IF(基本情報入力シート!H66="","",基本情報入力シート!H66)</f>
        <v/>
      </c>
      <c r="H45" s="650" t="str">
        <f>IF(基本情報入力シート!I66="","",基本情報入力シート!I66)</f>
        <v/>
      </c>
      <c r="I45" s="650" t="str">
        <f>IF(基本情報入力シート!J66="","",基本情報入力シート!J66)</f>
        <v/>
      </c>
      <c r="J45" s="650" t="str">
        <f>IF(基本情報入力シート!K66="","",基本情報入力シート!K66)</f>
        <v/>
      </c>
      <c r="K45" s="651" t="str">
        <f>IF(基本情報入力シート!L66="","",基本情報入力シート!L66)</f>
        <v/>
      </c>
      <c r="L45" s="652" t="str">
        <f>IF(基本情報入力シート!M66="","",基本情報入力シート!M66)</f>
        <v/>
      </c>
      <c r="M45" s="652" t="str">
        <f>IF(基本情報入力シート!R66="","",基本情報入力シート!R66)</f>
        <v/>
      </c>
      <c r="N45" s="652" t="str">
        <f>IF(基本情報入力シート!W66="","",基本情報入力シート!W66)</f>
        <v/>
      </c>
      <c r="O45" s="647" t="str">
        <f>IF(基本情報入力シート!X66="","",基本情報入力シート!X66)</f>
        <v/>
      </c>
      <c r="P45" s="653" t="str">
        <f>IF(基本情報入力シート!Y66="","",基本情報入力シート!Y66)</f>
        <v/>
      </c>
      <c r="Q45" s="654" t="str">
        <f>IF(基本情報入力シート!Z66="","",基本情報入力シート!Z66)</f>
        <v/>
      </c>
      <c r="R45" s="681" t="str">
        <f>IF(基本情報入力シート!AA66="","",基本情報入力シート!AA66)</f>
        <v/>
      </c>
      <c r="S45" s="682"/>
      <c r="T45" s="683"/>
      <c r="U45" s="684" t="str">
        <f>IF(P45="","",VLOOKUP(P45,【参考】数式用!$A$5:$I$28,MATCH(T45,【参考】数式用!$H$4:$I$4,0)+7,0))</f>
        <v/>
      </c>
      <c r="V45" s="685"/>
      <c r="W45" s="285" t="s">
        <v>265</v>
      </c>
      <c r="X45" s="686"/>
      <c r="Y45" s="282" t="s">
        <v>266</v>
      </c>
      <c r="Z45" s="686"/>
      <c r="AA45" s="434" t="s">
        <v>267</v>
      </c>
      <c r="AB45" s="686"/>
      <c r="AC45" s="282" t="s">
        <v>266</v>
      </c>
      <c r="AD45" s="686"/>
      <c r="AE45" s="282" t="s">
        <v>268</v>
      </c>
      <c r="AF45" s="661" t="s">
        <v>269</v>
      </c>
      <c r="AG45" s="662" t="str">
        <f t="shared" si="5"/>
        <v/>
      </c>
      <c r="AH45" s="663" t="s">
        <v>270</v>
      </c>
      <c r="AI45" s="664" t="str">
        <f t="shared" si="8"/>
        <v/>
      </c>
      <c r="AJ45" s="239"/>
      <c r="AK45" s="687" t="str">
        <f t="shared" si="6"/>
        <v>○</v>
      </c>
      <c r="AL45" s="688" t="str">
        <f t="shared" si="7"/>
        <v/>
      </c>
      <c r="AM45" s="689"/>
      <c r="AN45" s="689"/>
      <c r="AO45" s="689"/>
      <c r="AP45" s="689"/>
      <c r="AQ45" s="689"/>
      <c r="AR45" s="689"/>
      <c r="AS45" s="689"/>
      <c r="AT45" s="689"/>
      <c r="AU45" s="690"/>
    </row>
    <row r="46" spans="1:47" ht="33" customHeight="1" thickBot="1">
      <c r="A46" s="647">
        <f t="shared" si="4"/>
        <v>35</v>
      </c>
      <c r="B46" s="648" t="str">
        <f>IF(基本情報入力シート!C67="","",基本情報入力シート!C67)</f>
        <v/>
      </c>
      <c r="C46" s="649" t="str">
        <f>IF(基本情報入力シート!D67="","",基本情報入力シート!D67)</f>
        <v/>
      </c>
      <c r="D46" s="650" t="str">
        <f>IF(基本情報入力シート!E67="","",基本情報入力シート!E67)</f>
        <v/>
      </c>
      <c r="E46" s="650" t="str">
        <f>IF(基本情報入力シート!F67="","",基本情報入力シート!F67)</f>
        <v/>
      </c>
      <c r="F46" s="650" t="str">
        <f>IF(基本情報入力シート!G67="","",基本情報入力シート!G67)</f>
        <v/>
      </c>
      <c r="G46" s="650" t="str">
        <f>IF(基本情報入力シート!H67="","",基本情報入力シート!H67)</f>
        <v/>
      </c>
      <c r="H46" s="650" t="str">
        <f>IF(基本情報入力シート!I67="","",基本情報入力シート!I67)</f>
        <v/>
      </c>
      <c r="I46" s="650" t="str">
        <f>IF(基本情報入力シート!J67="","",基本情報入力シート!J67)</f>
        <v/>
      </c>
      <c r="J46" s="650" t="str">
        <f>IF(基本情報入力シート!K67="","",基本情報入力シート!K67)</f>
        <v/>
      </c>
      <c r="K46" s="651" t="str">
        <f>IF(基本情報入力シート!L67="","",基本情報入力シート!L67)</f>
        <v/>
      </c>
      <c r="L46" s="652" t="str">
        <f>IF(基本情報入力シート!M67="","",基本情報入力シート!M67)</f>
        <v/>
      </c>
      <c r="M46" s="652" t="str">
        <f>IF(基本情報入力シート!R67="","",基本情報入力シート!R67)</f>
        <v/>
      </c>
      <c r="N46" s="652" t="str">
        <f>IF(基本情報入力シート!W67="","",基本情報入力シート!W67)</f>
        <v/>
      </c>
      <c r="O46" s="647" t="str">
        <f>IF(基本情報入力シート!X67="","",基本情報入力シート!X67)</f>
        <v/>
      </c>
      <c r="P46" s="653" t="str">
        <f>IF(基本情報入力シート!Y67="","",基本情報入力シート!Y67)</f>
        <v/>
      </c>
      <c r="Q46" s="654" t="str">
        <f>IF(基本情報入力シート!Z67="","",基本情報入力シート!Z67)</f>
        <v/>
      </c>
      <c r="R46" s="681" t="str">
        <f>IF(基本情報入力シート!AA67="","",基本情報入力シート!AA67)</f>
        <v/>
      </c>
      <c r="S46" s="682"/>
      <c r="T46" s="683"/>
      <c r="U46" s="684" t="str">
        <f>IF(P46="","",VLOOKUP(P46,【参考】数式用!$A$5:$I$28,MATCH(T46,【参考】数式用!$H$4:$I$4,0)+7,0))</f>
        <v/>
      </c>
      <c r="V46" s="685"/>
      <c r="W46" s="285" t="s">
        <v>265</v>
      </c>
      <c r="X46" s="686"/>
      <c r="Y46" s="282" t="s">
        <v>266</v>
      </c>
      <c r="Z46" s="686"/>
      <c r="AA46" s="434" t="s">
        <v>267</v>
      </c>
      <c r="AB46" s="686"/>
      <c r="AC46" s="282" t="s">
        <v>266</v>
      </c>
      <c r="AD46" s="686"/>
      <c r="AE46" s="282" t="s">
        <v>268</v>
      </c>
      <c r="AF46" s="661" t="s">
        <v>269</v>
      </c>
      <c r="AG46" s="662" t="str">
        <f t="shared" si="5"/>
        <v/>
      </c>
      <c r="AH46" s="663" t="s">
        <v>270</v>
      </c>
      <c r="AI46" s="664" t="str">
        <f t="shared" si="8"/>
        <v/>
      </c>
      <c r="AJ46" s="239"/>
      <c r="AK46" s="687" t="str">
        <f t="shared" si="6"/>
        <v>○</v>
      </c>
      <c r="AL46" s="688" t="str">
        <f t="shared" si="7"/>
        <v/>
      </c>
      <c r="AM46" s="689"/>
      <c r="AN46" s="689"/>
      <c r="AO46" s="689"/>
      <c r="AP46" s="689"/>
      <c r="AQ46" s="689"/>
      <c r="AR46" s="689"/>
      <c r="AS46" s="689"/>
      <c r="AT46" s="689"/>
      <c r="AU46" s="690"/>
    </row>
    <row r="47" spans="1:47" ht="33" customHeight="1" thickBot="1">
      <c r="A47" s="647">
        <f t="shared" si="4"/>
        <v>36</v>
      </c>
      <c r="B47" s="648" t="str">
        <f>IF(基本情報入力シート!C68="","",基本情報入力シート!C68)</f>
        <v/>
      </c>
      <c r="C47" s="649" t="str">
        <f>IF(基本情報入力シート!D68="","",基本情報入力シート!D68)</f>
        <v/>
      </c>
      <c r="D47" s="650" t="str">
        <f>IF(基本情報入力シート!E68="","",基本情報入力シート!E68)</f>
        <v/>
      </c>
      <c r="E47" s="650" t="str">
        <f>IF(基本情報入力シート!F68="","",基本情報入力シート!F68)</f>
        <v/>
      </c>
      <c r="F47" s="650" t="str">
        <f>IF(基本情報入力シート!G68="","",基本情報入力シート!G68)</f>
        <v/>
      </c>
      <c r="G47" s="650" t="str">
        <f>IF(基本情報入力シート!H68="","",基本情報入力シート!H68)</f>
        <v/>
      </c>
      <c r="H47" s="650" t="str">
        <f>IF(基本情報入力シート!I68="","",基本情報入力シート!I68)</f>
        <v/>
      </c>
      <c r="I47" s="650" t="str">
        <f>IF(基本情報入力シート!J68="","",基本情報入力シート!J68)</f>
        <v/>
      </c>
      <c r="J47" s="650" t="str">
        <f>IF(基本情報入力シート!K68="","",基本情報入力シート!K68)</f>
        <v/>
      </c>
      <c r="K47" s="651" t="str">
        <f>IF(基本情報入力シート!L68="","",基本情報入力シート!L68)</f>
        <v/>
      </c>
      <c r="L47" s="652" t="str">
        <f>IF(基本情報入力シート!M68="","",基本情報入力シート!M68)</f>
        <v/>
      </c>
      <c r="M47" s="652" t="str">
        <f>IF(基本情報入力シート!R68="","",基本情報入力シート!R68)</f>
        <v/>
      </c>
      <c r="N47" s="652" t="str">
        <f>IF(基本情報入力シート!W68="","",基本情報入力シート!W68)</f>
        <v/>
      </c>
      <c r="O47" s="647" t="str">
        <f>IF(基本情報入力シート!X68="","",基本情報入力シート!X68)</f>
        <v/>
      </c>
      <c r="P47" s="653" t="str">
        <f>IF(基本情報入力シート!Y68="","",基本情報入力シート!Y68)</f>
        <v/>
      </c>
      <c r="Q47" s="654" t="str">
        <f>IF(基本情報入力シート!Z68="","",基本情報入力シート!Z68)</f>
        <v/>
      </c>
      <c r="R47" s="681" t="str">
        <f>IF(基本情報入力シート!AA68="","",基本情報入力シート!AA68)</f>
        <v/>
      </c>
      <c r="S47" s="682"/>
      <c r="T47" s="683"/>
      <c r="U47" s="684" t="str">
        <f>IF(P47="","",VLOOKUP(P47,【参考】数式用!$A$5:$I$28,MATCH(T47,【参考】数式用!$H$4:$I$4,0)+7,0))</f>
        <v/>
      </c>
      <c r="V47" s="685"/>
      <c r="W47" s="285" t="s">
        <v>265</v>
      </c>
      <c r="X47" s="686"/>
      <c r="Y47" s="282" t="s">
        <v>266</v>
      </c>
      <c r="Z47" s="686"/>
      <c r="AA47" s="434" t="s">
        <v>267</v>
      </c>
      <c r="AB47" s="686"/>
      <c r="AC47" s="282" t="s">
        <v>266</v>
      </c>
      <c r="AD47" s="686"/>
      <c r="AE47" s="282" t="s">
        <v>268</v>
      </c>
      <c r="AF47" s="661" t="s">
        <v>269</v>
      </c>
      <c r="AG47" s="662" t="str">
        <f t="shared" si="5"/>
        <v/>
      </c>
      <c r="AH47" s="663" t="s">
        <v>270</v>
      </c>
      <c r="AI47" s="664" t="str">
        <f t="shared" si="8"/>
        <v/>
      </c>
      <c r="AJ47" s="239"/>
      <c r="AK47" s="687" t="str">
        <f t="shared" si="6"/>
        <v>○</v>
      </c>
      <c r="AL47" s="688" t="str">
        <f t="shared" si="7"/>
        <v/>
      </c>
      <c r="AM47" s="689"/>
      <c r="AN47" s="689"/>
      <c r="AO47" s="689"/>
      <c r="AP47" s="689"/>
      <c r="AQ47" s="689"/>
      <c r="AR47" s="689"/>
      <c r="AS47" s="689"/>
      <c r="AT47" s="689"/>
      <c r="AU47" s="690"/>
    </row>
    <row r="48" spans="1:47" ht="33" customHeight="1" thickBot="1">
      <c r="A48" s="647">
        <f t="shared" si="4"/>
        <v>37</v>
      </c>
      <c r="B48" s="648" t="str">
        <f>IF(基本情報入力シート!C69="","",基本情報入力シート!C69)</f>
        <v/>
      </c>
      <c r="C48" s="649" t="str">
        <f>IF(基本情報入力シート!D69="","",基本情報入力シート!D69)</f>
        <v/>
      </c>
      <c r="D48" s="650" t="str">
        <f>IF(基本情報入力シート!E69="","",基本情報入力シート!E69)</f>
        <v/>
      </c>
      <c r="E48" s="650" t="str">
        <f>IF(基本情報入力シート!F69="","",基本情報入力シート!F69)</f>
        <v/>
      </c>
      <c r="F48" s="650" t="str">
        <f>IF(基本情報入力シート!G69="","",基本情報入力シート!G69)</f>
        <v/>
      </c>
      <c r="G48" s="650" t="str">
        <f>IF(基本情報入力シート!H69="","",基本情報入力シート!H69)</f>
        <v/>
      </c>
      <c r="H48" s="650" t="str">
        <f>IF(基本情報入力シート!I69="","",基本情報入力シート!I69)</f>
        <v/>
      </c>
      <c r="I48" s="650" t="str">
        <f>IF(基本情報入力シート!J69="","",基本情報入力シート!J69)</f>
        <v/>
      </c>
      <c r="J48" s="650" t="str">
        <f>IF(基本情報入力シート!K69="","",基本情報入力シート!K69)</f>
        <v/>
      </c>
      <c r="K48" s="651" t="str">
        <f>IF(基本情報入力シート!L69="","",基本情報入力シート!L69)</f>
        <v/>
      </c>
      <c r="L48" s="652" t="str">
        <f>IF(基本情報入力シート!M69="","",基本情報入力シート!M69)</f>
        <v/>
      </c>
      <c r="M48" s="652" t="str">
        <f>IF(基本情報入力シート!R69="","",基本情報入力シート!R69)</f>
        <v/>
      </c>
      <c r="N48" s="652" t="str">
        <f>IF(基本情報入力シート!W69="","",基本情報入力シート!W69)</f>
        <v/>
      </c>
      <c r="O48" s="647" t="str">
        <f>IF(基本情報入力シート!X69="","",基本情報入力シート!X69)</f>
        <v/>
      </c>
      <c r="P48" s="653" t="str">
        <f>IF(基本情報入力シート!Y69="","",基本情報入力シート!Y69)</f>
        <v/>
      </c>
      <c r="Q48" s="654" t="str">
        <f>IF(基本情報入力シート!Z69="","",基本情報入力シート!Z69)</f>
        <v/>
      </c>
      <c r="R48" s="681" t="str">
        <f>IF(基本情報入力シート!AA69="","",基本情報入力シート!AA69)</f>
        <v/>
      </c>
      <c r="S48" s="682"/>
      <c r="T48" s="683"/>
      <c r="U48" s="684" t="str">
        <f>IF(P48="","",VLOOKUP(P48,【参考】数式用!$A$5:$I$28,MATCH(T48,【参考】数式用!$H$4:$I$4,0)+7,0))</f>
        <v/>
      </c>
      <c r="V48" s="685"/>
      <c r="W48" s="285" t="s">
        <v>265</v>
      </c>
      <c r="X48" s="686"/>
      <c r="Y48" s="282" t="s">
        <v>266</v>
      </c>
      <c r="Z48" s="686"/>
      <c r="AA48" s="434" t="s">
        <v>267</v>
      </c>
      <c r="AB48" s="686"/>
      <c r="AC48" s="282" t="s">
        <v>266</v>
      </c>
      <c r="AD48" s="686"/>
      <c r="AE48" s="282" t="s">
        <v>268</v>
      </c>
      <c r="AF48" s="661" t="s">
        <v>269</v>
      </c>
      <c r="AG48" s="662" t="str">
        <f t="shared" si="5"/>
        <v/>
      </c>
      <c r="AH48" s="663" t="s">
        <v>270</v>
      </c>
      <c r="AI48" s="664" t="str">
        <f t="shared" si="8"/>
        <v/>
      </c>
      <c r="AJ48" s="239"/>
      <c r="AK48" s="687" t="str">
        <f t="shared" si="6"/>
        <v>○</v>
      </c>
      <c r="AL48" s="688" t="str">
        <f t="shared" si="7"/>
        <v/>
      </c>
      <c r="AM48" s="689"/>
      <c r="AN48" s="689"/>
      <c r="AO48" s="689"/>
      <c r="AP48" s="689"/>
      <c r="AQ48" s="689"/>
      <c r="AR48" s="689"/>
      <c r="AS48" s="689"/>
      <c r="AT48" s="689"/>
      <c r="AU48" s="690"/>
    </row>
    <row r="49" spans="1:47" ht="33" customHeight="1" thickBot="1">
      <c r="A49" s="647">
        <f t="shared" si="4"/>
        <v>38</v>
      </c>
      <c r="B49" s="648" t="str">
        <f>IF(基本情報入力シート!C70="","",基本情報入力シート!C70)</f>
        <v/>
      </c>
      <c r="C49" s="649" t="str">
        <f>IF(基本情報入力シート!D70="","",基本情報入力シート!D70)</f>
        <v/>
      </c>
      <c r="D49" s="650" t="str">
        <f>IF(基本情報入力シート!E70="","",基本情報入力シート!E70)</f>
        <v/>
      </c>
      <c r="E49" s="650" t="str">
        <f>IF(基本情報入力シート!F70="","",基本情報入力シート!F70)</f>
        <v/>
      </c>
      <c r="F49" s="650" t="str">
        <f>IF(基本情報入力シート!G70="","",基本情報入力シート!G70)</f>
        <v/>
      </c>
      <c r="G49" s="650" t="str">
        <f>IF(基本情報入力シート!H70="","",基本情報入力シート!H70)</f>
        <v/>
      </c>
      <c r="H49" s="650" t="str">
        <f>IF(基本情報入力シート!I70="","",基本情報入力シート!I70)</f>
        <v/>
      </c>
      <c r="I49" s="650" t="str">
        <f>IF(基本情報入力シート!J70="","",基本情報入力シート!J70)</f>
        <v/>
      </c>
      <c r="J49" s="650" t="str">
        <f>IF(基本情報入力シート!K70="","",基本情報入力シート!K70)</f>
        <v/>
      </c>
      <c r="K49" s="651" t="str">
        <f>IF(基本情報入力シート!L70="","",基本情報入力シート!L70)</f>
        <v/>
      </c>
      <c r="L49" s="652" t="str">
        <f>IF(基本情報入力シート!M70="","",基本情報入力シート!M70)</f>
        <v/>
      </c>
      <c r="M49" s="652" t="str">
        <f>IF(基本情報入力シート!R70="","",基本情報入力シート!R70)</f>
        <v/>
      </c>
      <c r="N49" s="652" t="str">
        <f>IF(基本情報入力シート!W70="","",基本情報入力シート!W70)</f>
        <v/>
      </c>
      <c r="O49" s="647" t="str">
        <f>IF(基本情報入力シート!X70="","",基本情報入力シート!X70)</f>
        <v/>
      </c>
      <c r="P49" s="653" t="str">
        <f>IF(基本情報入力シート!Y70="","",基本情報入力シート!Y70)</f>
        <v/>
      </c>
      <c r="Q49" s="654" t="str">
        <f>IF(基本情報入力シート!Z70="","",基本情報入力シート!Z70)</f>
        <v/>
      </c>
      <c r="R49" s="681" t="str">
        <f>IF(基本情報入力シート!AA70="","",基本情報入力シート!AA70)</f>
        <v/>
      </c>
      <c r="S49" s="682"/>
      <c r="T49" s="683"/>
      <c r="U49" s="684" t="str">
        <f>IF(P49="","",VLOOKUP(P49,【参考】数式用!$A$5:$I$28,MATCH(T49,【参考】数式用!$H$4:$I$4,0)+7,0))</f>
        <v/>
      </c>
      <c r="V49" s="685"/>
      <c r="W49" s="285" t="s">
        <v>265</v>
      </c>
      <c r="X49" s="686"/>
      <c r="Y49" s="282" t="s">
        <v>266</v>
      </c>
      <c r="Z49" s="686"/>
      <c r="AA49" s="434" t="s">
        <v>267</v>
      </c>
      <c r="AB49" s="686"/>
      <c r="AC49" s="282" t="s">
        <v>266</v>
      </c>
      <c r="AD49" s="686"/>
      <c r="AE49" s="282" t="s">
        <v>268</v>
      </c>
      <c r="AF49" s="661" t="s">
        <v>269</v>
      </c>
      <c r="AG49" s="662" t="str">
        <f t="shared" si="5"/>
        <v/>
      </c>
      <c r="AH49" s="663" t="s">
        <v>270</v>
      </c>
      <c r="AI49" s="664" t="str">
        <f t="shared" si="8"/>
        <v/>
      </c>
      <c r="AJ49" s="239"/>
      <c r="AK49" s="687" t="str">
        <f t="shared" si="6"/>
        <v>○</v>
      </c>
      <c r="AL49" s="688" t="str">
        <f t="shared" si="7"/>
        <v/>
      </c>
      <c r="AM49" s="689"/>
      <c r="AN49" s="689"/>
      <c r="AO49" s="689"/>
      <c r="AP49" s="689"/>
      <c r="AQ49" s="689"/>
      <c r="AR49" s="689"/>
      <c r="AS49" s="689"/>
      <c r="AT49" s="689"/>
      <c r="AU49" s="690"/>
    </row>
    <row r="50" spans="1:47" ht="33" customHeight="1" thickBot="1">
      <c r="A50" s="647">
        <f t="shared" si="4"/>
        <v>39</v>
      </c>
      <c r="B50" s="648" t="str">
        <f>IF(基本情報入力シート!C71="","",基本情報入力シート!C71)</f>
        <v/>
      </c>
      <c r="C50" s="649" t="str">
        <f>IF(基本情報入力シート!D71="","",基本情報入力シート!D71)</f>
        <v/>
      </c>
      <c r="D50" s="650" t="str">
        <f>IF(基本情報入力シート!E71="","",基本情報入力シート!E71)</f>
        <v/>
      </c>
      <c r="E50" s="650" t="str">
        <f>IF(基本情報入力シート!F71="","",基本情報入力シート!F71)</f>
        <v/>
      </c>
      <c r="F50" s="650" t="str">
        <f>IF(基本情報入力シート!G71="","",基本情報入力シート!G71)</f>
        <v/>
      </c>
      <c r="G50" s="650" t="str">
        <f>IF(基本情報入力シート!H71="","",基本情報入力シート!H71)</f>
        <v/>
      </c>
      <c r="H50" s="650" t="str">
        <f>IF(基本情報入力シート!I71="","",基本情報入力シート!I71)</f>
        <v/>
      </c>
      <c r="I50" s="650" t="str">
        <f>IF(基本情報入力シート!J71="","",基本情報入力シート!J71)</f>
        <v/>
      </c>
      <c r="J50" s="650" t="str">
        <f>IF(基本情報入力シート!K71="","",基本情報入力シート!K71)</f>
        <v/>
      </c>
      <c r="K50" s="651" t="str">
        <f>IF(基本情報入力シート!L71="","",基本情報入力シート!L71)</f>
        <v/>
      </c>
      <c r="L50" s="652" t="str">
        <f>IF(基本情報入力シート!M71="","",基本情報入力シート!M71)</f>
        <v/>
      </c>
      <c r="M50" s="652" t="str">
        <f>IF(基本情報入力シート!R71="","",基本情報入力シート!R71)</f>
        <v/>
      </c>
      <c r="N50" s="652" t="str">
        <f>IF(基本情報入力シート!W71="","",基本情報入力シート!W71)</f>
        <v/>
      </c>
      <c r="O50" s="647" t="str">
        <f>IF(基本情報入力シート!X71="","",基本情報入力シート!X71)</f>
        <v/>
      </c>
      <c r="P50" s="653" t="str">
        <f>IF(基本情報入力シート!Y71="","",基本情報入力シート!Y71)</f>
        <v/>
      </c>
      <c r="Q50" s="654" t="str">
        <f>IF(基本情報入力シート!Z71="","",基本情報入力シート!Z71)</f>
        <v/>
      </c>
      <c r="R50" s="681" t="str">
        <f>IF(基本情報入力シート!AA71="","",基本情報入力シート!AA71)</f>
        <v/>
      </c>
      <c r="S50" s="682"/>
      <c r="T50" s="683"/>
      <c r="U50" s="684" t="str">
        <f>IF(P50="","",VLOOKUP(P50,【参考】数式用!$A$5:$I$28,MATCH(T50,【参考】数式用!$H$4:$I$4,0)+7,0))</f>
        <v/>
      </c>
      <c r="V50" s="685"/>
      <c r="W50" s="285" t="s">
        <v>265</v>
      </c>
      <c r="X50" s="686"/>
      <c r="Y50" s="282" t="s">
        <v>266</v>
      </c>
      <c r="Z50" s="686"/>
      <c r="AA50" s="434" t="s">
        <v>267</v>
      </c>
      <c r="AB50" s="686"/>
      <c r="AC50" s="282" t="s">
        <v>266</v>
      </c>
      <c r="AD50" s="686"/>
      <c r="AE50" s="282" t="s">
        <v>268</v>
      </c>
      <c r="AF50" s="661" t="s">
        <v>269</v>
      </c>
      <c r="AG50" s="662" t="str">
        <f t="shared" si="5"/>
        <v/>
      </c>
      <c r="AH50" s="663" t="s">
        <v>270</v>
      </c>
      <c r="AI50" s="664" t="str">
        <f t="shared" si="8"/>
        <v/>
      </c>
      <c r="AJ50" s="239"/>
      <c r="AK50" s="687" t="str">
        <f t="shared" si="6"/>
        <v>○</v>
      </c>
      <c r="AL50" s="688" t="str">
        <f t="shared" si="7"/>
        <v/>
      </c>
      <c r="AM50" s="689"/>
      <c r="AN50" s="689"/>
      <c r="AO50" s="689"/>
      <c r="AP50" s="689"/>
      <c r="AQ50" s="689"/>
      <c r="AR50" s="689"/>
      <c r="AS50" s="689"/>
      <c r="AT50" s="689"/>
      <c r="AU50" s="690"/>
    </row>
    <row r="51" spans="1:47" ht="33" customHeight="1" thickBot="1">
      <c r="A51" s="647">
        <f t="shared" si="4"/>
        <v>40</v>
      </c>
      <c r="B51" s="648" t="str">
        <f>IF(基本情報入力シート!C72="","",基本情報入力シート!C72)</f>
        <v/>
      </c>
      <c r="C51" s="649" t="str">
        <f>IF(基本情報入力シート!D72="","",基本情報入力シート!D72)</f>
        <v/>
      </c>
      <c r="D51" s="650" t="str">
        <f>IF(基本情報入力シート!E72="","",基本情報入力シート!E72)</f>
        <v/>
      </c>
      <c r="E51" s="650" t="str">
        <f>IF(基本情報入力シート!F72="","",基本情報入力シート!F72)</f>
        <v/>
      </c>
      <c r="F51" s="650" t="str">
        <f>IF(基本情報入力シート!G72="","",基本情報入力シート!G72)</f>
        <v/>
      </c>
      <c r="G51" s="650" t="str">
        <f>IF(基本情報入力シート!H72="","",基本情報入力シート!H72)</f>
        <v/>
      </c>
      <c r="H51" s="650" t="str">
        <f>IF(基本情報入力シート!I72="","",基本情報入力シート!I72)</f>
        <v/>
      </c>
      <c r="I51" s="650" t="str">
        <f>IF(基本情報入力シート!J72="","",基本情報入力シート!J72)</f>
        <v/>
      </c>
      <c r="J51" s="650" t="str">
        <f>IF(基本情報入力シート!K72="","",基本情報入力シート!K72)</f>
        <v/>
      </c>
      <c r="K51" s="651" t="str">
        <f>IF(基本情報入力シート!L72="","",基本情報入力シート!L72)</f>
        <v/>
      </c>
      <c r="L51" s="652" t="str">
        <f>IF(基本情報入力シート!M72="","",基本情報入力シート!M72)</f>
        <v/>
      </c>
      <c r="M51" s="652" t="str">
        <f>IF(基本情報入力シート!R72="","",基本情報入力シート!R72)</f>
        <v/>
      </c>
      <c r="N51" s="652" t="str">
        <f>IF(基本情報入力シート!W72="","",基本情報入力シート!W72)</f>
        <v/>
      </c>
      <c r="O51" s="647" t="str">
        <f>IF(基本情報入力シート!X72="","",基本情報入力シート!X72)</f>
        <v/>
      </c>
      <c r="P51" s="653" t="str">
        <f>IF(基本情報入力シート!Y72="","",基本情報入力シート!Y72)</f>
        <v/>
      </c>
      <c r="Q51" s="654" t="str">
        <f>IF(基本情報入力シート!Z72="","",基本情報入力シート!Z72)</f>
        <v/>
      </c>
      <c r="R51" s="681" t="str">
        <f>IF(基本情報入力シート!AA72="","",基本情報入力シート!AA72)</f>
        <v/>
      </c>
      <c r="S51" s="682"/>
      <c r="T51" s="683"/>
      <c r="U51" s="684" t="str">
        <f>IF(P51="","",VLOOKUP(P51,【参考】数式用!$A$5:$I$28,MATCH(T51,【参考】数式用!$H$4:$I$4,0)+7,0))</f>
        <v/>
      </c>
      <c r="V51" s="685"/>
      <c r="W51" s="285" t="s">
        <v>265</v>
      </c>
      <c r="X51" s="686"/>
      <c r="Y51" s="282" t="s">
        <v>266</v>
      </c>
      <c r="Z51" s="686"/>
      <c r="AA51" s="434" t="s">
        <v>267</v>
      </c>
      <c r="AB51" s="686"/>
      <c r="AC51" s="282" t="s">
        <v>266</v>
      </c>
      <c r="AD51" s="686"/>
      <c r="AE51" s="282" t="s">
        <v>268</v>
      </c>
      <c r="AF51" s="661" t="s">
        <v>269</v>
      </c>
      <c r="AG51" s="662" t="str">
        <f t="shared" si="5"/>
        <v/>
      </c>
      <c r="AH51" s="663" t="s">
        <v>270</v>
      </c>
      <c r="AI51" s="664" t="str">
        <f t="shared" si="8"/>
        <v/>
      </c>
      <c r="AJ51" s="239"/>
      <c r="AK51" s="687" t="str">
        <f t="shared" si="6"/>
        <v>○</v>
      </c>
      <c r="AL51" s="688" t="str">
        <f t="shared" si="7"/>
        <v/>
      </c>
      <c r="AM51" s="689"/>
      <c r="AN51" s="689"/>
      <c r="AO51" s="689"/>
      <c r="AP51" s="689"/>
      <c r="AQ51" s="689"/>
      <c r="AR51" s="689"/>
      <c r="AS51" s="689"/>
      <c r="AT51" s="689"/>
      <c r="AU51" s="690"/>
    </row>
    <row r="52" spans="1:47" ht="33" customHeight="1" thickBot="1">
      <c r="A52" s="647">
        <f t="shared" si="4"/>
        <v>41</v>
      </c>
      <c r="B52" s="648" t="str">
        <f>IF(基本情報入力シート!C73="","",基本情報入力シート!C73)</f>
        <v/>
      </c>
      <c r="C52" s="649" t="str">
        <f>IF(基本情報入力シート!D73="","",基本情報入力シート!D73)</f>
        <v/>
      </c>
      <c r="D52" s="650" t="str">
        <f>IF(基本情報入力シート!E73="","",基本情報入力シート!E73)</f>
        <v/>
      </c>
      <c r="E52" s="650" t="str">
        <f>IF(基本情報入力シート!F73="","",基本情報入力シート!F73)</f>
        <v/>
      </c>
      <c r="F52" s="650" t="str">
        <f>IF(基本情報入力シート!G73="","",基本情報入力シート!G73)</f>
        <v/>
      </c>
      <c r="G52" s="650" t="str">
        <f>IF(基本情報入力シート!H73="","",基本情報入力シート!H73)</f>
        <v/>
      </c>
      <c r="H52" s="650" t="str">
        <f>IF(基本情報入力シート!I73="","",基本情報入力シート!I73)</f>
        <v/>
      </c>
      <c r="I52" s="650" t="str">
        <f>IF(基本情報入力シート!J73="","",基本情報入力シート!J73)</f>
        <v/>
      </c>
      <c r="J52" s="650" t="str">
        <f>IF(基本情報入力シート!K73="","",基本情報入力シート!K73)</f>
        <v/>
      </c>
      <c r="K52" s="651" t="str">
        <f>IF(基本情報入力シート!L73="","",基本情報入力シート!L73)</f>
        <v/>
      </c>
      <c r="L52" s="652" t="str">
        <f>IF(基本情報入力シート!M73="","",基本情報入力シート!M73)</f>
        <v/>
      </c>
      <c r="M52" s="652" t="str">
        <f>IF(基本情報入力シート!R73="","",基本情報入力シート!R73)</f>
        <v/>
      </c>
      <c r="N52" s="652" t="str">
        <f>IF(基本情報入力シート!W73="","",基本情報入力シート!W73)</f>
        <v/>
      </c>
      <c r="O52" s="647" t="str">
        <f>IF(基本情報入力シート!X73="","",基本情報入力シート!X73)</f>
        <v/>
      </c>
      <c r="P52" s="653" t="str">
        <f>IF(基本情報入力シート!Y73="","",基本情報入力シート!Y73)</f>
        <v/>
      </c>
      <c r="Q52" s="654" t="str">
        <f>IF(基本情報入力シート!Z73="","",基本情報入力シート!Z73)</f>
        <v/>
      </c>
      <c r="R52" s="681" t="str">
        <f>IF(基本情報入力シート!AA73="","",基本情報入力シート!AA73)</f>
        <v/>
      </c>
      <c r="S52" s="682"/>
      <c r="T52" s="683"/>
      <c r="U52" s="684" t="str">
        <f>IF(P52="","",VLOOKUP(P52,【参考】数式用!$A$5:$I$28,MATCH(T52,【参考】数式用!$H$4:$I$4,0)+7,0))</f>
        <v/>
      </c>
      <c r="V52" s="685"/>
      <c r="W52" s="285" t="s">
        <v>265</v>
      </c>
      <c r="X52" s="686"/>
      <c r="Y52" s="282" t="s">
        <v>266</v>
      </c>
      <c r="Z52" s="686"/>
      <c r="AA52" s="434" t="s">
        <v>267</v>
      </c>
      <c r="AB52" s="686"/>
      <c r="AC52" s="282" t="s">
        <v>266</v>
      </c>
      <c r="AD52" s="686"/>
      <c r="AE52" s="282" t="s">
        <v>268</v>
      </c>
      <c r="AF52" s="661" t="s">
        <v>269</v>
      </c>
      <c r="AG52" s="662" t="str">
        <f t="shared" si="5"/>
        <v/>
      </c>
      <c r="AH52" s="663" t="s">
        <v>270</v>
      </c>
      <c r="AI52" s="664" t="str">
        <f t="shared" si="8"/>
        <v/>
      </c>
      <c r="AJ52" s="239"/>
      <c r="AK52" s="687" t="str">
        <f t="shared" si="6"/>
        <v>○</v>
      </c>
      <c r="AL52" s="688" t="str">
        <f t="shared" si="7"/>
        <v/>
      </c>
      <c r="AM52" s="689"/>
      <c r="AN52" s="689"/>
      <c r="AO52" s="689"/>
      <c r="AP52" s="689"/>
      <c r="AQ52" s="689"/>
      <c r="AR52" s="689"/>
      <c r="AS52" s="689"/>
      <c r="AT52" s="689"/>
      <c r="AU52" s="690"/>
    </row>
    <row r="53" spans="1:47" ht="33" customHeight="1" thickBot="1">
      <c r="A53" s="647">
        <f t="shared" si="4"/>
        <v>42</v>
      </c>
      <c r="B53" s="648" t="str">
        <f>IF(基本情報入力シート!C74="","",基本情報入力シート!C74)</f>
        <v/>
      </c>
      <c r="C53" s="649" t="str">
        <f>IF(基本情報入力シート!D74="","",基本情報入力シート!D74)</f>
        <v/>
      </c>
      <c r="D53" s="650" t="str">
        <f>IF(基本情報入力シート!E74="","",基本情報入力シート!E74)</f>
        <v/>
      </c>
      <c r="E53" s="650" t="str">
        <f>IF(基本情報入力シート!F74="","",基本情報入力シート!F74)</f>
        <v/>
      </c>
      <c r="F53" s="650" t="str">
        <f>IF(基本情報入力シート!G74="","",基本情報入力シート!G74)</f>
        <v/>
      </c>
      <c r="G53" s="650" t="str">
        <f>IF(基本情報入力シート!H74="","",基本情報入力シート!H74)</f>
        <v/>
      </c>
      <c r="H53" s="650" t="str">
        <f>IF(基本情報入力シート!I74="","",基本情報入力シート!I74)</f>
        <v/>
      </c>
      <c r="I53" s="650" t="str">
        <f>IF(基本情報入力シート!J74="","",基本情報入力シート!J74)</f>
        <v/>
      </c>
      <c r="J53" s="650" t="str">
        <f>IF(基本情報入力シート!K74="","",基本情報入力シート!K74)</f>
        <v/>
      </c>
      <c r="K53" s="651" t="str">
        <f>IF(基本情報入力シート!L74="","",基本情報入力シート!L74)</f>
        <v/>
      </c>
      <c r="L53" s="652" t="str">
        <f>IF(基本情報入力シート!M74="","",基本情報入力シート!M74)</f>
        <v/>
      </c>
      <c r="M53" s="652" t="str">
        <f>IF(基本情報入力シート!R74="","",基本情報入力シート!R74)</f>
        <v/>
      </c>
      <c r="N53" s="652" t="str">
        <f>IF(基本情報入力シート!W74="","",基本情報入力シート!W74)</f>
        <v/>
      </c>
      <c r="O53" s="647" t="str">
        <f>IF(基本情報入力シート!X74="","",基本情報入力シート!X74)</f>
        <v/>
      </c>
      <c r="P53" s="653" t="str">
        <f>IF(基本情報入力シート!Y74="","",基本情報入力シート!Y74)</f>
        <v/>
      </c>
      <c r="Q53" s="654" t="str">
        <f>IF(基本情報入力シート!Z74="","",基本情報入力シート!Z74)</f>
        <v/>
      </c>
      <c r="R53" s="681" t="str">
        <f>IF(基本情報入力シート!AA74="","",基本情報入力シート!AA74)</f>
        <v/>
      </c>
      <c r="S53" s="682"/>
      <c r="T53" s="683"/>
      <c r="U53" s="684" t="str">
        <f>IF(P53="","",VLOOKUP(P53,【参考】数式用!$A$5:$I$28,MATCH(T53,【参考】数式用!$H$4:$I$4,0)+7,0))</f>
        <v/>
      </c>
      <c r="V53" s="685"/>
      <c r="W53" s="285" t="s">
        <v>265</v>
      </c>
      <c r="X53" s="686"/>
      <c r="Y53" s="282" t="s">
        <v>266</v>
      </c>
      <c r="Z53" s="686"/>
      <c r="AA53" s="434" t="s">
        <v>267</v>
      </c>
      <c r="AB53" s="686"/>
      <c r="AC53" s="282" t="s">
        <v>266</v>
      </c>
      <c r="AD53" s="686"/>
      <c r="AE53" s="282" t="s">
        <v>268</v>
      </c>
      <c r="AF53" s="661" t="s">
        <v>269</v>
      </c>
      <c r="AG53" s="662" t="str">
        <f t="shared" si="5"/>
        <v/>
      </c>
      <c r="AH53" s="663" t="s">
        <v>270</v>
      </c>
      <c r="AI53" s="664" t="str">
        <f t="shared" si="8"/>
        <v/>
      </c>
      <c r="AJ53" s="239"/>
      <c r="AK53" s="687" t="str">
        <f t="shared" si="6"/>
        <v>○</v>
      </c>
      <c r="AL53" s="688" t="str">
        <f t="shared" si="7"/>
        <v/>
      </c>
      <c r="AM53" s="689"/>
      <c r="AN53" s="689"/>
      <c r="AO53" s="689"/>
      <c r="AP53" s="689"/>
      <c r="AQ53" s="689"/>
      <c r="AR53" s="689"/>
      <c r="AS53" s="689"/>
      <c r="AT53" s="689"/>
      <c r="AU53" s="690"/>
    </row>
    <row r="54" spans="1:47" ht="33" customHeight="1" thickBot="1">
      <c r="A54" s="647">
        <f t="shared" si="4"/>
        <v>43</v>
      </c>
      <c r="B54" s="648" t="str">
        <f>IF(基本情報入力シート!C75="","",基本情報入力シート!C75)</f>
        <v/>
      </c>
      <c r="C54" s="649" t="str">
        <f>IF(基本情報入力シート!D75="","",基本情報入力シート!D75)</f>
        <v/>
      </c>
      <c r="D54" s="650" t="str">
        <f>IF(基本情報入力シート!E75="","",基本情報入力シート!E75)</f>
        <v/>
      </c>
      <c r="E54" s="650" t="str">
        <f>IF(基本情報入力シート!F75="","",基本情報入力シート!F75)</f>
        <v/>
      </c>
      <c r="F54" s="650" t="str">
        <f>IF(基本情報入力シート!G75="","",基本情報入力シート!G75)</f>
        <v/>
      </c>
      <c r="G54" s="650" t="str">
        <f>IF(基本情報入力シート!H75="","",基本情報入力シート!H75)</f>
        <v/>
      </c>
      <c r="H54" s="650" t="str">
        <f>IF(基本情報入力シート!I75="","",基本情報入力シート!I75)</f>
        <v/>
      </c>
      <c r="I54" s="650" t="str">
        <f>IF(基本情報入力シート!J75="","",基本情報入力シート!J75)</f>
        <v/>
      </c>
      <c r="J54" s="650" t="str">
        <f>IF(基本情報入力シート!K75="","",基本情報入力シート!K75)</f>
        <v/>
      </c>
      <c r="K54" s="651" t="str">
        <f>IF(基本情報入力シート!L75="","",基本情報入力シート!L75)</f>
        <v/>
      </c>
      <c r="L54" s="652" t="str">
        <f>IF(基本情報入力シート!M75="","",基本情報入力シート!M75)</f>
        <v/>
      </c>
      <c r="M54" s="652" t="str">
        <f>IF(基本情報入力シート!R75="","",基本情報入力シート!R75)</f>
        <v/>
      </c>
      <c r="N54" s="652" t="str">
        <f>IF(基本情報入力シート!W75="","",基本情報入力シート!W75)</f>
        <v/>
      </c>
      <c r="O54" s="647" t="str">
        <f>IF(基本情報入力シート!X75="","",基本情報入力シート!X75)</f>
        <v/>
      </c>
      <c r="P54" s="653" t="str">
        <f>IF(基本情報入力シート!Y75="","",基本情報入力シート!Y75)</f>
        <v/>
      </c>
      <c r="Q54" s="654" t="str">
        <f>IF(基本情報入力シート!Z75="","",基本情報入力シート!Z75)</f>
        <v/>
      </c>
      <c r="R54" s="681" t="str">
        <f>IF(基本情報入力シート!AA75="","",基本情報入力シート!AA75)</f>
        <v/>
      </c>
      <c r="S54" s="682"/>
      <c r="T54" s="683"/>
      <c r="U54" s="684" t="str">
        <f>IF(P54="","",VLOOKUP(P54,【参考】数式用!$A$5:$I$28,MATCH(T54,【参考】数式用!$H$4:$I$4,0)+7,0))</f>
        <v/>
      </c>
      <c r="V54" s="685"/>
      <c r="W54" s="285" t="s">
        <v>265</v>
      </c>
      <c r="X54" s="686"/>
      <c r="Y54" s="282" t="s">
        <v>266</v>
      </c>
      <c r="Z54" s="686"/>
      <c r="AA54" s="434" t="s">
        <v>267</v>
      </c>
      <c r="AB54" s="686"/>
      <c r="AC54" s="282" t="s">
        <v>266</v>
      </c>
      <c r="AD54" s="686"/>
      <c r="AE54" s="282" t="s">
        <v>268</v>
      </c>
      <c r="AF54" s="661" t="s">
        <v>269</v>
      </c>
      <c r="AG54" s="662" t="str">
        <f t="shared" si="5"/>
        <v/>
      </c>
      <c r="AH54" s="663" t="s">
        <v>270</v>
      </c>
      <c r="AI54" s="664" t="str">
        <f t="shared" si="8"/>
        <v/>
      </c>
      <c r="AJ54" s="239"/>
      <c r="AK54" s="687" t="str">
        <f t="shared" si="6"/>
        <v>○</v>
      </c>
      <c r="AL54" s="688" t="str">
        <f t="shared" si="7"/>
        <v/>
      </c>
      <c r="AM54" s="689"/>
      <c r="AN54" s="689"/>
      <c r="AO54" s="689"/>
      <c r="AP54" s="689"/>
      <c r="AQ54" s="689"/>
      <c r="AR54" s="689"/>
      <c r="AS54" s="689"/>
      <c r="AT54" s="689"/>
      <c r="AU54" s="690"/>
    </row>
    <row r="55" spans="1:47" ht="33" customHeight="1" thickBot="1">
      <c r="A55" s="647">
        <f t="shared" si="4"/>
        <v>44</v>
      </c>
      <c r="B55" s="648" t="str">
        <f>IF(基本情報入力シート!C76="","",基本情報入力シート!C76)</f>
        <v/>
      </c>
      <c r="C55" s="649" t="str">
        <f>IF(基本情報入力シート!D76="","",基本情報入力シート!D76)</f>
        <v/>
      </c>
      <c r="D55" s="650" t="str">
        <f>IF(基本情報入力シート!E76="","",基本情報入力シート!E76)</f>
        <v/>
      </c>
      <c r="E55" s="650" t="str">
        <f>IF(基本情報入力シート!F76="","",基本情報入力シート!F76)</f>
        <v/>
      </c>
      <c r="F55" s="650" t="str">
        <f>IF(基本情報入力シート!G76="","",基本情報入力シート!G76)</f>
        <v/>
      </c>
      <c r="G55" s="650" t="str">
        <f>IF(基本情報入力シート!H76="","",基本情報入力シート!H76)</f>
        <v/>
      </c>
      <c r="H55" s="650" t="str">
        <f>IF(基本情報入力シート!I76="","",基本情報入力シート!I76)</f>
        <v/>
      </c>
      <c r="I55" s="650" t="str">
        <f>IF(基本情報入力シート!J76="","",基本情報入力シート!J76)</f>
        <v/>
      </c>
      <c r="J55" s="650" t="str">
        <f>IF(基本情報入力シート!K76="","",基本情報入力シート!K76)</f>
        <v/>
      </c>
      <c r="K55" s="651" t="str">
        <f>IF(基本情報入力シート!L76="","",基本情報入力シート!L76)</f>
        <v/>
      </c>
      <c r="L55" s="652" t="str">
        <f>IF(基本情報入力シート!M76="","",基本情報入力シート!M76)</f>
        <v/>
      </c>
      <c r="M55" s="652" t="str">
        <f>IF(基本情報入力シート!R76="","",基本情報入力シート!R76)</f>
        <v/>
      </c>
      <c r="N55" s="652" t="str">
        <f>IF(基本情報入力シート!W76="","",基本情報入力シート!W76)</f>
        <v/>
      </c>
      <c r="O55" s="647" t="str">
        <f>IF(基本情報入力シート!X76="","",基本情報入力シート!X76)</f>
        <v/>
      </c>
      <c r="P55" s="653" t="str">
        <f>IF(基本情報入力シート!Y76="","",基本情報入力シート!Y76)</f>
        <v/>
      </c>
      <c r="Q55" s="654" t="str">
        <f>IF(基本情報入力シート!Z76="","",基本情報入力シート!Z76)</f>
        <v/>
      </c>
      <c r="R55" s="681" t="str">
        <f>IF(基本情報入力シート!AA76="","",基本情報入力シート!AA76)</f>
        <v/>
      </c>
      <c r="S55" s="682"/>
      <c r="T55" s="683"/>
      <c r="U55" s="684" t="str">
        <f>IF(P55="","",VLOOKUP(P55,【参考】数式用!$A$5:$I$28,MATCH(T55,【参考】数式用!$H$4:$I$4,0)+7,0))</f>
        <v/>
      </c>
      <c r="V55" s="685"/>
      <c r="W55" s="285" t="s">
        <v>265</v>
      </c>
      <c r="X55" s="686"/>
      <c r="Y55" s="282" t="s">
        <v>266</v>
      </c>
      <c r="Z55" s="686"/>
      <c r="AA55" s="434" t="s">
        <v>267</v>
      </c>
      <c r="AB55" s="686"/>
      <c r="AC55" s="282" t="s">
        <v>266</v>
      </c>
      <c r="AD55" s="686"/>
      <c r="AE55" s="282" t="s">
        <v>268</v>
      </c>
      <c r="AF55" s="661" t="s">
        <v>269</v>
      </c>
      <c r="AG55" s="662" t="str">
        <f t="shared" si="5"/>
        <v/>
      </c>
      <c r="AH55" s="663" t="s">
        <v>270</v>
      </c>
      <c r="AI55" s="664" t="str">
        <f t="shared" si="8"/>
        <v/>
      </c>
      <c r="AJ55" s="239"/>
      <c r="AK55" s="687" t="str">
        <f t="shared" si="6"/>
        <v>○</v>
      </c>
      <c r="AL55" s="688" t="str">
        <f t="shared" si="7"/>
        <v/>
      </c>
      <c r="AM55" s="689"/>
      <c r="AN55" s="689"/>
      <c r="AO55" s="689"/>
      <c r="AP55" s="689"/>
      <c r="AQ55" s="689"/>
      <c r="AR55" s="689"/>
      <c r="AS55" s="689"/>
      <c r="AT55" s="689"/>
      <c r="AU55" s="690"/>
    </row>
    <row r="56" spans="1:47" ht="33" customHeight="1" thickBot="1">
      <c r="A56" s="647">
        <f t="shared" si="4"/>
        <v>45</v>
      </c>
      <c r="B56" s="648" t="str">
        <f>IF(基本情報入力シート!C77="","",基本情報入力シート!C77)</f>
        <v/>
      </c>
      <c r="C56" s="649" t="str">
        <f>IF(基本情報入力シート!D77="","",基本情報入力シート!D77)</f>
        <v/>
      </c>
      <c r="D56" s="650" t="str">
        <f>IF(基本情報入力シート!E77="","",基本情報入力シート!E77)</f>
        <v/>
      </c>
      <c r="E56" s="650" t="str">
        <f>IF(基本情報入力シート!F77="","",基本情報入力シート!F77)</f>
        <v/>
      </c>
      <c r="F56" s="650" t="str">
        <f>IF(基本情報入力シート!G77="","",基本情報入力シート!G77)</f>
        <v/>
      </c>
      <c r="G56" s="650" t="str">
        <f>IF(基本情報入力シート!H77="","",基本情報入力シート!H77)</f>
        <v/>
      </c>
      <c r="H56" s="650" t="str">
        <f>IF(基本情報入力シート!I77="","",基本情報入力シート!I77)</f>
        <v/>
      </c>
      <c r="I56" s="650" t="str">
        <f>IF(基本情報入力シート!J77="","",基本情報入力シート!J77)</f>
        <v/>
      </c>
      <c r="J56" s="650" t="str">
        <f>IF(基本情報入力シート!K77="","",基本情報入力シート!K77)</f>
        <v/>
      </c>
      <c r="K56" s="651" t="str">
        <f>IF(基本情報入力シート!L77="","",基本情報入力シート!L77)</f>
        <v/>
      </c>
      <c r="L56" s="652" t="str">
        <f>IF(基本情報入力シート!M77="","",基本情報入力シート!M77)</f>
        <v/>
      </c>
      <c r="M56" s="652" t="str">
        <f>IF(基本情報入力シート!R77="","",基本情報入力シート!R77)</f>
        <v/>
      </c>
      <c r="N56" s="652" t="str">
        <f>IF(基本情報入力シート!W77="","",基本情報入力シート!W77)</f>
        <v/>
      </c>
      <c r="O56" s="647" t="str">
        <f>IF(基本情報入力シート!X77="","",基本情報入力シート!X77)</f>
        <v/>
      </c>
      <c r="P56" s="653" t="str">
        <f>IF(基本情報入力シート!Y77="","",基本情報入力シート!Y77)</f>
        <v/>
      </c>
      <c r="Q56" s="654" t="str">
        <f>IF(基本情報入力シート!Z77="","",基本情報入力シート!Z77)</f>
        <v/>
      </c>
      <c r="R56" s="681" t="str">
        <f>IF(基本情報入力シート!AA77="","",基本情報入力シート!AA77)</f>
        <v/>
      </c>
      <c r="S56" s="682"/>
      <c r="T56" s="683"/>
      <c r="U56" s="684" t="str">
        <f>IF(P56="","",VLOOKUP(P56,【参考】数式用!$A$5:$I$28,MATCH(T56,【参考】数式用!$H$4:$I$4,0)+7,0))</f>
        <v/>
      </c>
      <c r="V56" s="685"/>
      <c r="W56" s="285" t="s">
        <v>265</v>
      </c>
      <c r="X56" s="686"/>
      <c r="Y56" s="282" t="s">
        <v>266</v>
      </c>
      <c r="Z56" s="686"/>
      <c r="AA56" s="434" t="s">
        <v>267</v>
      </c>
      <c r="AB56" s="686"/>
      <c r="AC56" s="282" t="s">
        <v>266</v>
      </c>
      <c r="AD56" s="686"/>
      <c r="AE56" s="282" t="s">
        <v>268</v>
      </c>
      <c r="AF56" s="661" t="s">
        <v>269</v>
      </c>
      <c r="AG56" s="662" t="str">
        <f t="shared" si="5"/>
        <v/>
      </c>
      <c r="AH56" s="663" t="s">
        <v>270</v>
      </c>
      <c r="AI56" s="664" t="str">
        <f t="shared" si="8"/>
        <v/>
      </c>
      <c r="AJ56" s="239"/>
      <c r="AK56" s="687" t="str">
        <f t="shared" si="6"/>
        <v>○</v>
      </c>
      <c r="AL56" s="688" t="str">
        <f t="shared" si="7"/>
        <v/>
      </c>
      <c r="AM56" s="689"/>
      <c r="AN56" s="689"/>
      <c r="AO56" s="689"/>
      <c r="AP56" s="689"/>
      <c r="AQ56" s="689"/>
      <c r="AR56" s="689"/>
      <c r="AS56" s="689"/>
      <c r="AT56" s="689"/>
      <c r="AU56" s="690"/>
    </row>
    <row r="57" spans="1:47" ht="33" customHeight="1" thickBot="1">
      <c r="A57" s="647">
        <f t="shared" si="4"/>
        <v>46</v>
      </c>
      <c r="B57" s="648" t="str">
        <f>IF(基本情報入力シート!C78="","",基本情報入力シート!C78)</f>
        <v/>
      </c>
      <c r="C57" s="649" t="str">
        <f>IF(基本情報入力シート!D78="","",基本情報入力シート!D78)</f>
        <v/>
      </c>
      <c r="D57" s="650" t="str">
        <f>IF(基本情報入力シート!E78="","",基本情報入力シート!E78)</f>
        <v/>
      </c>
      <c r="E57" s="650" t="str">
        <f>IF(基本情報入力シート!F78="","",基本情報入力シート!F78)</f>
        <v/>
      </c>
      <c r="F57" s="650" t="str">
        <f>IF(基本情報入力シート!G78="","",基本情報入力シート!G78)</f>
        <v/>
      </c>
      <c r="G57" s="650" t="str">
        <f>IF(基本情報入力シート!H78="","",基本情報入力シート!H78)</f>
        <v/>
      </c>
      <c r="H57" s="650" t="str">
        <f>IF(基本情報入力シート!I78="","",基本情報入力シート!I78)</f>
        <v/>
      </c>
      <c r="I57" s="650" t="str">
        <f>IF(基本情報入力シート!J78="","",基本情報入力シート!J78)</f>
        <v/>
      </c>
      <c r="J57" s="650" t="str">
        <f>IF(基本情報入力シート!K78="","",基本情報入力シート!K78)</f>
        <v/>
      </c>
      <c r="K57" s="651" t="str">
        <f>IF(基本情報入力シート!L78="","",基本情報入力シート!L78)</f>
        <v/>
      </c>
      <c r="L57" s="652" t="str">
        <f>IF(基本情報入力シート!M78="","",基本情報入力シート!M78)</f>
        <v/>
      </c>
      <c r="M57" s="652" t="str">
        <f>IF(基本情報入力シート!R78="","",基本情報入力シート!R78)</f>
        <v/>
      </c>
      <c r="N57" s="652" t="str">
        <f>IF(基本情報入力シート!W78="","",基本情報入力シート!W78)</f>
        <v/>
      </c>
      <c r="O57" s="647" t="str">
        <f>IF(基本情報入力シート!X78="","",基本情報入力シート!X78)</f>
        <v/>
      </c>
      <c r="P57" s="653" t="str">
        <f>IF(基本情報入力シート!Y78="","",基本情報入力シート!Y78)</f>
        <v/>
      </c>
      <c r="Q57" s="654" t="str">
        <f>IF(基本情報入力シート!Z78="","",基本情報入力シート!Z78)</f>
        <v/>
      </c>
      <c r="R57" s="681" t="str">
        <f>IF(基本情報入力シート!AA78="","",基本情報入力シート!AA78)</f>
        <v/>
      </c>
      <c r="S57" s="682"/>
      <c r="T57" s="683"/>
      <c r="U57" s="684" t="str">
        <f>IF(P57="","",VLOOKUP(P57,【参考】数式用!$A$5:$I$28,MATCH(T57,【参考】数式用!$H$4:$I$4,0)+7,0))</f>
        <v/>
      </c>
      <c r="V57" s="685"/>
      <c r="W57" s="285" t="s">
        <v>265</v>
      </c>
      <c r="X57" s="686"/>
      <c r="Y57" s="282" t="s">
        <v>266</v>
      </c>
      <c r="Z57" s="686"/>
      <c r="AA57" s="434" t="s">
        <v>267</v>
      </c>
      <c r="AB57" s="686"/>
      <c r="AC57" s="282" t="s">
        <v>266</v>
      </c>
      <c r="AD57" s="686"/>
      <c r="AE57" s="282" t="s">
        <v>268</v>
      </c>
      <c r="AF57" s="661" t="s">
        <v>269</v>
      </c>
      <c r="AG57" s="662" t="str">
        <f t="shared" si="5"/>
        <v/>
      </c>
      <c r="AH57" s="663" t="s">
        <v>270</v>
      </c>
      <c r="AI57" s="664" t="str">
        <f t="shared" si="8"/>
        <v/>
      </c>
      <c r="AJ57" s="239"/>
      <c r="AK57" s="687" t="str">
        <f t="shared" si="6"/>
        <v>○</v>
      </c>
      <c r="AL57" s="688" t="str">
        <f t="shared" si="7"/>
        <v/>
      </c>
      <c r="AM57" s="689"/>
      <c r="AN57" s="689"/>
      <c r="AO57" s="689"/>
      <c r="AP57" s="689"/>
      <c r="AQ57" s="689"/>
      <c r="AR57" s="689"/>
      <c r="AS57" s="689"/>
      <c r="AT57" s="689"/>
      <c r="AU57" s="690"/>
    </row>
    <row r="58" spans="1:47" ht="33" customHeight="1" thickBot="1">
      <c r="A58" s="647">
        <f t="shared" si="4"/>
        <v>47</v>
      </c>
      <c r="B58" s="648" t="str">
        <f>IF(基本情報入力シート!C79="","",基本情報入力シート!C79)</f>
        <v/>
      </c>
      <c r="C58" s="649" t="str">
        <f>IF(基本情報入力シート!D79="","",基本情報入力シート!D79)</f>
        <v/>
      </c>
      <c r="D58" s="650" t="str">
        <f>IF(基本情報入力シート!E79="","",基本情報入力シート!E79)</f>
        <v/>
      </c>
      <c r="E58" s="650" t="str">
        <f>IF(基本情報入力シート!F79="","",基本情報入力シート!F79)</f>
        <v/>
      </c>
      <c r="F58" s="650" t="str">
        <f>IF(基本情報入力シート!G79="","",基本情報入力シート!G79)</f>
        <v/>
      </c>
      <c r="G58" s="650" t="str">
        <f>IF(基本情報入力シート!H79="","",基本情報入力シート!H79)</f>
        <v/>
      </c>
      <c r="H58" s="650" t="str">
        <f>IF(基本情報入力シート!I79="","",基本情報入力シート!I79)</f>
        <v/>
      </c>
      <c r="I58" s="650" t="str">
        <f>IF(基本情報入力シート!J79="","",基本情報入力シート!J79)</f>
        <v/>
      </c>
      <c r="J58" s="650" t="str">
        <f>IF(基本情報入力シート!K79="","",基本情報入力シート!K79)</f>
        <v/>
      </c>
      <c r="K58" s="651" t="str">
        <f>IF(基本情報入力シート!L79="","",基本情報入力シート!L79)</f>
        <v/>
      </c>
      <c r="L58" s="652" t="str">
        <f>IF(基本情報入力シート!M79="","",基本情報入力シート!M79)</f>
        <v/>
      </c>
      <c r="M58" s="652" t="str">
        <f>IF(基本情報入力シート!R79="","",基本情報入力シート!R79)</f>
        <v/>
      </c>
      <c r="N58" s="652" t="str">
        <f>IF(基本情報入力シート!W79="","",基本情報入力シート!W79)</f>
        <v/>
      </c>
      <c r="O58" s="647" t="str">
        <f>IF(基本情報入力シート!X79="","",基本情報入力シート!X79)</f>
        <v/>
      </c>
      <c r="P58" s="653" t="str">
        <f>IF(基本情報入力シート!Y79="","",基本情報入力シート!Y79)</f>
        <v/>
      </c>
      <c r="Q58" s="654" t="str">
        <f>IF(基本情報入力シート!Z79="","",基本情報入力シート!Z79)</f>
        <v/>
      </c>
      <c r="R58" s="681" t="str">
        <f>IF(基本情報入力シート!AA79="","",基本情報入力シート!AA79)</f>
        <v/>
      </c>
      <c r="S58" s="682"/>
      <c r="T58" s="683"/>
      <c r="U58" s="684" t="str">
        <f>IF(P58="","",VLOOKUP(P58,【参考】数式用!$A$5:$I$28,MATCH(T58,【参考】数式用!$H$4:$I$4,0)+7,0))</f>
        <v/>
      </c>
      <c r="V58" s="685"/>
      <c r="W58" s="285" t="s">
        <v>265</v>
      </c>
      <c r="X58" s="686"/>
      <c r="Y58" s="282" t="s">
        <v>266</v>
      </c>
      <c r="Z58" s="686"/>
      <c r="AA58" s="434" t="s">
        <v>267</v>
      </c>
      <c r="AB58" s="686"/>
      <c r="AC58" s="282" t="s">
        <v>266</v>
      </c>
      <c r="AD58" s="686"/>
      <c r="AE58" s="282" t="s">
        <v>268</v>
      </c>
      <c r="AF58" s="661" t="s">
        <v>269</v>
      </c>
      <c r="AG58" s="662" t="str">
        <f t="shared" si="5"/>
        <v/>
      </c>
      <c r="AH58" s="663" t="s">
        <v>270</v>
      </c>
      <c r="AI58" s="664" t="str">
        <f t="shared" si="8"/>
        <v/>
      </c>
      <c r="AJ58" s="239"/>
      <c r="AK58" s="687" t="str">
        <f t="shared" si="6"/>
        <v>○</v>
      </c>
      <c r="AL58" s="688" t="str">
        <f t="shared" si="7"/>
        <v/>
      </c>
      <c r="AM58" s="689"/>
      <c r="AN58" s="689"/>
      <c r="AO58" s="689"/>
      <c r="AP58" s="689"/>
      <c r="AQ58" s="689"/>
      <c r="AR58" s="689"/>
      <c r="AS58" s="689"/>
      <c r="AT58" s="689"/>
      <c r="AU58" s="690"/>
    </row>
    <row r="59" spans="1:47" ht="33" customHeight="1" thickBot="1">
      <c r="A59" s="647">
        <f t="shared" si="4"/>
        <v>48</v>
      </c>
      <c r="B59" s="648" t="str">
        <f>IF(基本情報入力シート!C80="","",基本情報入力シート!C80)</f>
        <v/>
      </c>
      <c r="C59" s="649" t="str">
        <f>IF(基本情報入力シート!D80="","",基本情報入力シート!D80)</f>
        <v/>
      </c>
      <c r="D59" s="650" t="str">
        <f>IF(基本情報入力シート!E80="","",基本情報入力シート!E80)</f>
        <v/>
      </c>
      <c r="E59" s="650" t="str">
        <f>IF(基本情報入力シート!F80="","",基本情報入力シート!F80)</f>
        <v/>
      </c>
      <c r="F59" s="650" t="str">
        <f>IF(基本情報入力シート!G80="","",基本情報入力シート!G80)</f>
        <v/>
      </c>
      <c r="G59" s="650" t="str">
        <f>IF(基本情報入力シート!H80="","",基本情報入力シート!H80)</f>
        <v/>
      </c>
      <c r="H59" s="650" t="str">
        <f>IF(基本情報入力シート!I80="","",基本情報入力シート!I80)</f>
        <v/>
      </c>
      <c r="I59" s="650" t="str">
        <f>IF(基本情報入力シート!J80="","",基本情報入力シート!J80)</f>
        <v/>
      </c>
      <c r="J59" s="650" t="str">
        <f>IF(基本情報入力シート!K80="","",基本情報入力シート!K80)</f>
        <v/>
      </c>
      <c r="K59" s="651" t="str">
        <f>IF(基本情報入力シート!L80="","",基本情報入力シート!L80)</f>
        <v/>
      </c>
      <c r="L59" s="652" t="str">
        <f>IF(基本情報入力シート!M80="","",基本情報入力シート!M80)</f>
        <v/>
      </c>
      <c r="M59" s="652" t="str">
        <f>IF(基本情報入力シート!R80="","",基本情報入力シート!R80)</f>
        <v/>
      </c>
      <c r="N59" s="652" t="str">
        <f>IF(基本情報入力シート!W80="","",基本情報入力シート!W80)</f>
        <v/>
      </c>
      <c r="O59" s="647" t="str">
        <f>IF(基本情報入力シート!X80="","",基本情報入力シート!X80)</f>
        <v/>
      </c>
      <c r="P59" s="653" t="str">
        <f>IF(基本情報入力シート!Y80="","",基本情報入力シート!Y80)</f>
        <v/>
      </c>
      <c r="Q59" s="654" t="str">
        <f>IF(基本情報入力シート!Z80="","",基本情報入力シート!Z80)</f>
        <v/>
      </c>
      <c r="R59" s="681" t="str">
        <f>IF(基本情報入力シート!AA80="","",基本情報入力シート!AA80)</f>
        <v/>
      </c>
      <c r="S59" s="682"/>
      <c r="T59" s="683"/>
      <c r="U59" s="684" t="str">
        <f>IF(P59="","",VLOOKUP(P59,【参考】数式用!$A$5:$I$28,MATCH(T59,【参考】数式用!$H$4:$I$4,0)+7,0))</f>
        <v/>
      </c>
      <c r="V59" s="685"/>
      <c r="W59" s="285" t="s">
        <v>265</v>
      </c>
      <c r="X59" s="686"/>
      <c r="Y59" s="282" t="s">
        <v>266</v>
      </c>
      <c r="Z59" s="686"/>
      <c r="AA59" s="434" t="s">
        <v>267</v>
      </c>
      <c r="AB59" s="686"/>
      <c r="AC59" s="282" t="s">
        <v>266</v>
      </c>
      <c r="AD59" s="686"/>
      <c r="AE59" s="282" t="s">
        <v>268</v>
      </c>
      <c r="AF59" s="661" t="s">
        <v>269</v>
      </c>
      <c r="AG59" s="662" t="str">
        <f t="shared" si="5"/>
        <v/>
      </c>
      <c r="AH59" s="663" t="s">
        <v>270</v>
      </c>
      <c r="AI59" s="664" t="str">
        <f t="shared" si="8"/>
        <v/>
      </c>
      <c r="AJ59" s="239"/>
      <c r="AK59" s="687" t="str">
        <f t="shared" si="6"/>
        <v>○</v>
      </c>
      <c r="AL59" s="688" t="str">
        <f t="shared" si="7"/>
        <v/>
      </c>
      <c r="AM59" s="689"/>
      <c r="AN59" s="689"/>
      <c r="AO59" s="689"/>
      <c r="AP59" s="689"/>
      <c r="AQ59" s="689"/>
      <c r="AR59" s="689"/>
      <c r="AS59" s="689"/>
      <c r="AT59" s="689"/>
      <c r="AU59" s="690"/>
    </row>
    <row r="60" spans="1:47" ht="33" customHeight="1" thickBot="1">
      <c r="A60" s="647">
        <f t="shared" si="4"/>
        <v>49</v>
      </c>
      <c r="B60" s="648" t="str">
        <f>IF(基本情報入力シート!C81="","",基本情報入力シート!C81)</f>
        <v/>
      </c>
      <c r="C60" s="649" t="str">
        <f>IF(基本情報入力シート!D81="","",基本情報入力シート!D81)</f>
        <v/>
      </c>
      <c r="D60" s="650" t="str">
        <f>IF(基本情報入力シート!E81="","",基本情報入力シート!E81)</f>
        <v/>
      </c>
      <c r="E60" s="650" t="str">
        <f>IF(基本情報入力シート!F81="","",基本情報入力シート!F81)</f>
        <v/>
      </c>
      <c r="F60" s="650" t="str">
        <f>IF(基本情報入力シート!G81="","",基本情報入力シート!G81)</f>
        <v/>
      </c>
      <c r="G60" s="650" t="str">
        <f>IF(基本情報入力シート!H81="","",基本情報入力シート!H81)</f>
        <v/>
      </c>
      <c r="H60" s="650" t="str">
        <f>IF(基本情報入力シート!I81="","",基本情報入力シート!I81)</f>
        <v/>
      </c>
      <c r="I60" s="650" t="str">
        <f>IF(基本情報入力シート!J81="","",基本情報入力シート!J81)</f>
        <v/>
      </c>
      <c r="J60" s="650" t="str">
        <f>IF(基本情報入力シート!K81="","",基本情報入力シート!K81)</f>
        <v/>
      </c>
      <c r="K60" s="651" t="str">
        <f>IF(基本情報入力シート!L81="","",基本情報入力シート!L81)</f>
        <v/>
      </c>
      <c r="L60" s="652" t="str">
        <f>IF(基本情報入力シート!M81="","",基本情報入力シート!M81)</f>
        <v/>
      </c>
      <c r="M60" s="652" t="str">
        <f>IF(基本情報入力シート!R81="","",基本情報入力シート!R81)</f>
        <v/>
      </c>
      <c r="N60" s="652" t="str">
        <f>IF(基本情報入力シート!W81="","",基本情報入力シート!W81)</f>
        <v/>
      </c>
      <c r="O60" s="647" t="str">
        <f>IF(基本情報入力シート!X81="","",基本情報入力シート!X81)</f>
        <v/>
      </c>
      <c r="P60" s="653" t="str">
        <f>IF(基本情報入力シート!Y81="","",基本情報入力シート!Y81)</f>
        <v/>
      </c>
      <c r="Q60" s="654" t="str">
        <f>IF(基本情報入力シート!Z81="","",基本情報入力シート!Z81)</f>
        <v/>
      </c>
      <c r="R60" s="681" t="str">
        <f>IF(基本情報入力シート!AA81="","",基本情報入力シート!AA81)</f>
        <v/>
      </c>
      <c r="S60" s="682"/>
      <c r="T60" s="683"/>
      <c r="U60" s="684" t="str">
        <f>IF(P60="","",VLOOKUP(P60,【参考】数式用!$A$5:$I$28,MATCH(T60,【参考】数式用!$H$4:$I$4,0)+7,0))</f>
        <v/>
      </c>
      <c r="V60" s="685"/>
      <c r="W60" s="285" t="s">
        <v>265</v>
      </c>
      <c r="X60" s="686"/>
      <c r="Y60" s="282" t="s">
        <v>266</v>
      </c>
      <c r="Z60" s="686"/>
      <c r="AA60" s="434" t="s">
        <v>267</v>
      </c>
      <c r="AB60" s="686"/>
      <c r="AC60" s="282" t="s">
        <v>266</v>
      </c>
      <c r="AD60" s="686"/>
      <c r="AE60" s="282" t="s">
        <v>268</v>
      </c>
      <c r="AF60" s="661" t="s">
        <v>269</v>
      </c>
      <c r="AG60" s="662" t="str">
        <f t="shared" si="5"/>
        <v/>
      </c>
      <c r="AH60" s="663" t="s">
        <v>270</v>
      </c>
      <c r="AI60" s="664" t="str">
        <f t="shared" si="8"/>
        <v/>
      </c>
      <c r="AJ60" s="239"/>
      <c r="AK60" s="687" t="str">
        <f t="shared" si="6"/>
        <v>○</v>
      </c>
      <c r="AL60" s="688" t="str">
        <f t="shared" si="7"/>
        <v/>
      </c>
      <c r="AM60" s="689"/>
      <c r="AN60" s="689"/>
      <c r="AO60" s="689"/>
      <c r="AP60" s="689"/>
      <c r="AQ60" s="689"/>
      <c r="AR60" s="689"/>
      <c r="AS60" s="689"/>
      <c r="AT60" s="689"/>
      <c r="AU60" s="690"/>
    </row>
    <row r="61" spans="1:47" ht="33" customHeight="1" thickBot="1">
      <c r="A61" s="647">
        <f t="shared" si="4"/>
        <v>50</v>
      </c>
      <c r="B61" s="648" t="str">
        <f>IF(基本情報入力シート!C82="","",基本情報入力シート!C82)</f>
        <v/>
      </c>
      <c r="C61" s="649" t="str">
        <f>IF(基本情報入力シート!D82="","",基本情報入力シート!D82)</f>
        <v/>
      </c>
      <c r="D61" s="650" t="str">
        <f>IF(基本情報入力シート!E82="","",基本情報入力シート!E82)</f>
        <v/>
      </c>
      <c r="E61" s="650" t="str">
        <f>IF(基本情報入力シート!F82="","",基本情報入力シート!F82)</f>
        <v/>
      </c>
      <c r="F61" s="650" t="str">
        <f>IF(基本情報入力シート!G82="","",基本情報入力シート!G82)</f>
        <v/>
      </c>
      <c r="G61" s="650" t="str">
        <f>IF(基本情報入力シート!H82="","",基本情報入力シート!H82)</f>
        <v/>
      </c>
      <c r="H61" s="650" t="str">
        <f>IF(基本情報入力シート!I82="","",基本情報入力シート!I82)</f>
        <v/>
      </c>
      <c r="I61" s="650" t="str">
        <f>IF(基本情報入力シート!J82="","",基本情報入力シート!J82)</f>
        <v/>
      </c>
      <c r="J61" s="650" t="str">
        <f>IF(基本情報入力シート!K82="","",基本情報入力シート!K82)</f>
        <v/>
      </c>
      <c r="K61" s="651" t="str">
        <f>IF(基本情報入力シート!L82="","",基本情報入力シート!L82)</f>
        <v/>
      </c>
      <c r="L61" s="652" t="str">
        <f>IF(基本情報入力シート!M82="","",基本情報入力シート!M82)</f>
        <v/>
      </c>
      <c r="M61" s="652" t="str">
        <f>IF(基本情報入力シート!R82="","",基本情報入力シート!R82)</f>
        <v/>
      </c>
      <c r="N61" s="652" t="str">
        <f>IF(基本情報入力シート!W82="","",基本情報入力シート!W82)</f>
        <v/>
      </c>
      <c r="O61" s="647" t="str">
        <f>IF(基本情報入力シート!X82="","",基本情報入力シート!X82)</f>
        <v/>
      </c>
      <c r="P61" s="653" t="str">
        <f>IF(基本情報入力シート!Y82="","",基本情報入力シート!Y82)</f>
        <v/>
      </c>
      <c r="Q61" s="654" t="str">
        <f>IF(基本情報入力シート!Z82="","",基本情報入力シート!Z82)</f>
        <v/>
      </c>
      <c r="R61" s="681" t="str">
        <f>IF(基本情報入力シート!AA82="","",基本情報入力シート!AA82)</f>
        <v/>
      </c>
      <c r="S61" s="682"/>
      <c r="T61" s="683"/>
      <c r="U61" s="684" t="str">
        <f>IF(P61="","",VLOOKUP(P61,【参考】数式用!$A$5:$I$28,MATCH(T61,【参考】数式用!$H$4:$I$4,0)+7,0))</f>
        <v/>
      </c>
      <c r="V61" s="685"/>
      <c r="W61" s="285" t="s">
        <v>265</v>
      </c>
      <c r="X61" s="686"/>
      <c r="Y61" s="282" t="s">
        <v>266</v>
      </c>
      <c r="Z61" s="686"/>
      <c r="AA61" s="434" t="s">
        <v>267</v>
      </c>
      <c r="AB61" s="686"/>
      <c r="AC61" s="282" t="s">
        <v>266</v>
      </c>
      <c r="AD61" s="686"/>
      <c r="AE61" s="282" t="s">
        <v>268</v>
      </c>
      <c r="AF61" s="661" t="s">
        <v>269</v>
      </c>
      <c r="AG61" s="662" t="str">
        <f t="shared" si="5"/>
        <v/>
      </c>
      <c r="AH61" s="663" t="s">
        <v>270</v>
      </c>
      <c r="AI61" s="664" t="str">
        <f t="shared" si="8"/>
        <v/>
      </c>
      <c r="AJ61" s="239"/>
      <c r="AK61" s="687" t="str">
        <f t="shared" si="6"/>
        <v>○</v>
      </c>
      <c r="AL61" s="688" t="str">
        <f t="shared" si="7"/>
        <v/>
      </c>
      <c r="AM61" s="689"/>
      <c r="AN61" s="689"/>
      <c r="AO61" s="689"/>
      <c r="AP61" s="689"/>
      <c r="AQ61" s="689"/>
      <c r="AR61" s="689"/>
      <c r="AS61" s="689"/>
      <c r="AT61" s="689"/>
      <c r="AU61" s="690"/>
    </row>
    <row r="62" spans="1:47" ht="33" customHeight="1" thickBot="1">
      <c r="A62" s="647">
        <f t="shared" si="4"/>
        <v>51</v>
      </c>
      <c r="B62" s="648" t="str">
        <f>IF(基本情報入力シート!C83="","",基本情報入力シート!C83)</f>
        <v/>
      </c>
      <c r="C62" s="649" t="str">
        <f>IF(基本情報入力シート!D83="","",基本情報入力シート!D83)</f>
        <v/>
      </c>
      <c r="D62" s="650" t="str">
        <f>IF(基本情報入力シート!E83="","",基本情報入力シート!E83)</f>
        <v/>
      </c>
      <c r="E62" s="650" t="str">
        <f>IF(基本情報入力シート!F83="","",基本情報入力シート!F83)</f>
        <v/>
      </c>
      <c r="F62" s="650" t="str">
        <f>IF(基本情報入力シート!G83="","",基本情報入力シート!G83)</f>
        <v/>
      </c>
      <c r="G62" s="650" t="str">
        <f>IF(基本情報入力シート!H83="","",基本情報入力シート!H83)</f>
        <v/>
      </c>
      <c r="H62" s="650" t="str">
        <f>IF(基本情報入力シート!I83="","",基本情報入力シート!I83)</f>
        <v/>
      </c>
      <c r="I62" s="650" t="str">
        <f>IF(基本情報入力シート!J83="","",基本情報入力シート!J83)</f>
        <v/>
      </c>
      <c r="J62" s="650" t="str">
        <f>IF(基本情報入力シート!K83="","",基本情報入力シート!K83)</f>
        <v/>
      </c>
      <c r="K62" s="651" t="str">
        <f>IF(基本情報入力シート!L83="","",基本情報入力シート!L83)</f>
        <v/>
      </c>
      <c r="L62" s="652" t="str">
        <f>IF(基本情報入力シート!M83="","",基本情報入力シート!M83)</f>
        <v/>
      </c>
      <c r="M62" s="652" t="str">
        <f>IF(基本情報入力シート!R83="","",基本情報入力シート!R83)</f>
        <v/>
      </c>
      <c r="N62" s="652" t="str">
        <f>IF(基本情報入力シート!W83="","",基本情報入力シート!W83)</f>
        <v/>
      </c>
      <c r="O62" s="647" t="str">
        <f>IF(基本情報入力シート!X83="","",基本情報入力シート!X83)</f>
        <v/>
      </c>
      <c r="P62" s="653" t="str">
        <f>IF(基本情報入力シート!Y83="","",基本情報入力シート!Y83)</f>
        <v/>
      </c>
      <c r="Q62" s="654" t="str">
        <f>IF(基本情報入力シート!Z83="","",基本情報入力シート!Z83)</f>
        <v/>
      </c>
      <c r="R62" s="681" t="str">
        <f>IF(基本情報入力シート!AA83="","",基本情報入力シート!AA83)</f>
        <v/>
      </c>
      <c r="S62" s="682"/>
      <c r="T62" s="683"/>
      <c r="U62" s="684" t="str">
        <f>IF(P62="","",VLOOKUP(P62,【参考】数式用!$A$5:$I$28,MATCH(T62,【参考】数式用!$H$4:$I$4,0)+7,0))</f>
        <v/>
      </c>
      <c r="V62" s="685"/>
      <c r="W62" s="285" t="s">
        <v>265</v>
      </c>
      <c r="X62" s="686"/>
      <c r="Y62" s="282" t="s">
        <v>266</v>
      </c>
      <c r="Z62" s="686"/>
      <c r="AA62" s="434" t="s">
        <v>267</v>
      </c>
      <c r="AB62" s="686"/>
      <c r="AC62" s="282" t="s">
        <v>266</v>
      </c>
      <c r="AD62" s="686"/>
      <c r="AE62" s="282" t="s">
        <v>268</v>
      </c>
      <c r="AF62" s="661" t="s">
        <v>269</v>
      </c>
      <c r="AG62" s="662" t="str">
        <f t="shared" si="5"/>
        <v/>
      </c>
      <c r="AH62" s="663" t="s">
        <v>270</v>
      </c>
      <c r="AI62" s="664" t="str">
        <f t="shared" si="8"/>
        <v/>
      </c>
      <c r="AJ62" s="239"/>
      <c r="AK62" s="687" t="str">
        <f t="shared" si="6"/>
        <v>○</v>
      </c>
      <c r="AL62" s="688" t="str">
        <f t="shared" si="7"/>
        <v/>
      </c>
      <c r="AM62" s="689"/>
      <c r="AN62" s="689"/>
      <c r="AO62" s="689"/>
      <c r="AP62" s="689"/>
      <c r="AQ62" s="689"/>
      <c r="AR62" s="689"/>
      <c r="AS62" s="689"/>
      <c r="AT62" s="689"/>
      <c r="AU62" s="690"/>
    </row>
    <row r="63" spans="1:47" ht="33" customHeight="1" thickBot="1">
      <c r="A63" s="647">
        <f t="shared" si="4"/>
        <v>52</v>
      </c>
      <c r="B63" s="648" t="str">
        <f>IF(基本情報入力シート!C84="","",基本情報入力シート!C84)</f>
        <v/>
      </c>
      <c r="C63" s="649" t="str">
        <f>IF(基本情報入力シート!D84="","",基本情報入力シート!D84)</f>
        <v/>
      </c>
      <c r="D63" s="650" t="str">
        <f>IF(基本情報入力シート!E84="","",基本情報入力シート!E84)</f>
        <v/>
      </c>
      <c r="E63" s="650" t="str">
        <f>IF(基本情報入力シート!F84="","",基本情報入力シート!F84)</f>
        <v/>
      </c>
      <c r="F63" s="650" t="str">
        <f>IF(基本情報入力シート!G84="","",基本情報入力シート!G84)</f>
        <v/>
      </c>
      <c r="G63" s="650" t="str">
        <f>IF(基本情報入力シート!H84="","",基本情報入力シート!H84)</f>
        <v/>
      </c>
      <c r="H63" s="650" t="str">
        <f>IF(基本情報入力シート!I84="","",基本情報入力シート!I84)</f>
        <v/>
      </c>
      <c r="I63" s="650" t="str">
        <f>IF(基本情報入力シート!J84="","",基本情報入力シート!J84)</f>
        <v/>
      </c>
      <c r="J63" s="650" t="str">
        <f>IF(基本情報入力シート!K84="","",基本情報入力シート!K84)</f>
        <v/>
      </c>
      <c r="K63" s="651" t="str">
        <f>IF(基本情報入力シート!L84="","",基本情報入力シート!L84)</f>
        <v/>
      </c>
      <c r="L63" s="652" t="str">
        <f>IF(基本情報入力シート!M84="","",基本情報入力シート!M84)</f>
        <v/>
      </c>
      <c r="M63" s="652" t="str">
        <f>IF(基本情報入力シート!R84="","",基本情報入力シート!R84)</f>
        <v/>
      </c>
      <c r="N63" s="652" t="str">
        <f>IF(基本情報入力シート!W84="","",基本情報入力シート!W84)</f>
        <v/>
      </c>
      <c r="O63" s="647" t="str">
        <f>IF(基本情報入力シート!X84="","",基本情報入力シート!X84)</f>
        <v/>
      </c>
      <c r="P63" s="653" t="str">
        <f>IF(基本情報入力シート!Y84="","",基本情報入力シート!Y84)</f>
        <v/>
      </c>
      <c r="Q63" s="654" t="str">
        <f>IF(基本情報入力シート!Z84="","",基本情報入力シート!Z84)</f>
        <v/>
      </c>
      <c r="R63" s="681" t="str">
        <f>IF(基本情報入力シート!AA84="","",基本情報入力シート!AA84)</f>
        <v/>
      </c>
      <c r="S63" s="682"/>
      <c r="T63" s="683"/>
      <c r="U63" s="684" t="str">
        <f>IF(P63="","",VLOOKUP(P63,【参考】数式用!$A$5:$I$28,MATCH(T63,【参考】数式用!$H$4:$I$4,0)+7,0))</f>
        <v/>
      </c>
      <c r="V63" s="685"/>
      <c r="W63" s="285" t="s">
        <v>265</v>
      </c>
      <c r="X63" s="686"/>
      <c r="Y63" s="282" t="s">
        <v>266</v>
      </c>
      <c r="Z63" s="686"/>
      <c r="AA63" s="434" t="s">
        <v>267</v>
      </c>
      <c r="AB63" s="686"/>
      <c r="AC63" s="282" t="s">
        <v>266</v>
      </c>
      <c r="AD63" s="686"/>
      <c r="AE63" s="282" t="s">
        <v>268</v>
      </c>
      <c r="AF63" s="661" t="s">
        <v>269</v>
      </c>
      <c r="AG63" s="662" t="str">
        <f t="shared" si="5"/>
        <v/>
      </c>
      <c r="AH63" s="663" t="s">
        <v>270</v>
      </c>
      <c r="AI63" s="664" t="str">
        <f t="shared" si="8"/>
        <v/>
      </c>
      <c r="AJ63" s="239"/>
      <c r="AK63" s="687" t="str">
        <f t="shared" si="6"/>
        <v>○</v>
      </c>
      <c r="AL63" s="688" t="str">
        <f t="shared" si="7"/>
        <v/>
      </c>
      <c r="AM63" s="689"/>
      <c r="AN63" s="689"/>
      <c r="AO63" s="689"/>
      <c r="AP63" s="689"/>
      <c r="AQ63" s="689"/>
      <c r="AR63" s="689"/>
      <c r="AS63" s="689"/>
      <c r="AT63" s="689"/>
      <c r="AU63" s="690"/>
    </row>
    <row r="64" spans="1:47" ht="33" customHeight="1" thickBot="1">
      <c r="A64" s="647">
        <f t="shared" si="4"/>
        <v>53</v>
      </c>
      <c r="B64" s="648" t="str">
        <f>IF(基本情報入力シート!C85="","",基本情報入力シート!C85)</f>
        <v/>
      </c>
      <c r="C64" s="649" t="str">
        <f>IF(基本情報入力シート!D85="","",基本情報入力シート!D85)</f>
        <v/>
      </c>
      <c r="D64" s="650" t="str">
        <f>IF(基本情報入力シート!E85="","",基本情報入力シート!E85)</f>
        <v/>
      </c>
      <c r="E64" s="650" t="str">
        <f>IF(基本情報入力シート!F85="","",基本情報入力シート!F85)</f>
        <v/>
      </c>
      <c r="F64" s="650" t="str">
        <f>IF(基本情報入力シート!G85="","",基本情報入力シート!G85)</f>
        <v/>
      </c>
      <c r="G64" s="650" t="str">
        <f>IF(基本情報入力シート!H85="","",基本情報入力シート!H85)</f>
        <v/>
      </c>
      <c r="H64" s="650" t="str">
        <f>IF(基本情報入力シート!I85="","",基本情報入力シート!I85)</f>
        <v/>
      </c>
      <c r="I64" s="650" t="str">
        <f>IF(基本情報入力シート!J85="","",基本情報入力シート!J85)</f>
        <v/>
      </c>
      <c r="J64" s="650" t="str">
        <f>IF(基本情報入力シート!K85="","",基本情報入力シート!K85)</f>
        <v/>
      </c>
      <c r="K64" s="651" t="str">
        <f>IF(基本情報入力シート!L85="","",基本情報入力シート!L85)</f>
        <v/>
      </c>
      <c r="L64" s="652" t="str">
        <f>IF(基本情報入力シート!M85="","",基本情報入力シート!M85)</f>
        <v/>
      </c>
      <c r="M64" s="652" t="str">
        <f>IF(基本情報入力シート!R85="","",基本情報入力シート!R85)</f>
        <v/>
      </c>
      <c r="N64" s="652" t="str">
        <f>IF(基本情報入力シート!W85="","",基本情報入力シート!W85)</f>
        <v/>
      </c>
      <c r="O64" s="647" t="str">
        <f>IF(基本情報入力シート!X85="","",基本情報入力シート!X85)</f>
        <v/>
      </c>
      <c r="P64" s="653" t="str">
        <f>IF(基本情報入力シート!Y85="","",基本情報入力シート!Y85)</f>
        <v/>
      </c>
      <c r="Q64" s="654" t="str">
        <f>IF(基本情報入力シート!Z85="","",基本情報入力シート!Z85)</f>
        <v/>
      </c>
      <c r="R64" s="681" t="str">
        <f>IF(基本情報入力シート!AA85="","",基本情報入力シート!AA85)</f>
        <v/>
      </c>
      <c r="S64" s="682"/>
      <c r="T64" s="683"/>
      <c r="U64" s="684" t="str">
        <f>IF(P64="","",VLOOKUP(P64,【参考】数式用!$A$5:$I$28,MATCH(T64,【参考】数式用!$H$4:$I$4,0)+7,0))</f>
        <v/>
      </c>
      <c r="V64" s="685"/>
      <c r="W64" s="285" t="s">
        <v>265</v>
      </c>
      <c r="X64" s="686"/>
      <c r="Y64" s="282" t="s">
        <v>266</v>
      </c>
      <c r="Z64" s="686"/>
      <c r="AA64" s="434" t="s">
        <v>267</v>
      </c>
      <c r="AB64" s="686"/>
      <c r="AC64" s="282" t="s">
        <v>266</v>
      </c>
      <c r="AD64" s="686"/>
      <c r="AE64" s="282" t="s">
        <v>268</v>
      </c>
      <c r="AF64" s="661" t="s">
        <v>269</v>
      </c>
      <c r="AG64" s="662" t="str">
        <f t="shared" si="5"/>
        <v/>
      </c>
      <c r="AH64" s="663" t="s">
        <v>270</v>
      </c>
      <c r="AI64" s="664" t="str">
        <f t="shared" si="8"/>
        <v/>
      </c>
      <c r="AJ64" s="239"/>
      <c r="AK64" s="687" t="str">
        <f t="shared" si="6"/>
        <v>○</v>
      </c>
      <c r="AL64" s="688" t="str">
        <f t="shared" si="7"/>
        <v/>
      </c>
      <c r="AM64" s="689"/>
      <c r="AN64" s="689"/>
      <c r="AO64" s="689"/>
      <c r="AP64" s="689"/>
      <c r="AQ64" s="689"/>
      <c r="AR64" s="689"/>
      <c r="AS64" s="689"/>
      <c r="AT64" s="689"/>
      <c r="AU64" s="690"/>
    </row>
    <row r="65" spans="1:47" ht="33" customHeight="1" thickBot="1">
      <c r="A65" s="647">
        <f t="shared" si="4"/>
        <v>54</v>
      </c>
      <c r="B65" s="648" t="str">
        <f>IF(基本情報入力シート!C86="","",基本情報入力シート!C86)</f>
        <v/>
      </c>
      <c r="C65" s="649" t="str">
        <f>IF(基本情報入力シート!D86="","",基本情報入力シート!D86)</f>
        <v/>
      </c>
      <c r="D65" s="650" t="str">
        <f>IF(基本情報入力シート!E86="","",基本情報入力シート!E86)</f>
        <v/>
      </c>
      <c r="E65" s="650" t="str">
        <f>IF(基本情報入力シート!F86="","",基本情報入力シート!F86)</f>
        <v/>
      </c>
      <c r="F65" s="650" t="str">
        <f>IF(基本情報入力シート!G86="","",基本情報入力シート!G86)</f>
        <v/>
      </c>
      <c r="G65" s="650" t="str">
        <f>IF(基本情報入力シート!H86="","",基本情報入力シート!H86)</f>
        <v/>
      </c>
      <c r="H65" s="650" t="str">
        <f>IF(基本情報入力シート!I86="","",基本情報入力シート!I86)</f>
        <v/>
      </c>
      <c r="I65" s="650" t="str">
        <f>IF(基本情報入力シート!J86="","",基本情報入力シート!J86)</f>
        <v/>
      </c>
      <c r="J65" s="650" t="str">
        <f>IF(基本情報入力シート!K86="","",基本情報入力シート!K86)</f>
        <v/>
      </c>
      <c r="K65" s="651" t="str">
        <f>IF(基本情報入力シート!L86="","",基本情報入力シート!L86)</f>
        <v/>
      </c>
      <c r="L65" s="652" t="str">
        <f>IF(基本情報入力シート!M86="","",基本情報入力シート!M86)</f>
        <v/>
      </c>
      <c r="M65" s="652" t="str">
        <f>IF(基本情報入力シート!R86="","",基本情報入力シート!R86)</f>
        <v/>
      </c>
      <c r="N65" s="652" t="str">
        <f>IF(基本情報入力シート!W86="","",基本情報入力シート!W86)</f>
        <v/>
      </c>
      <c r="O65" s="647" t="str">
        <f>IF(基本情報入力シート!X86="","",基本情報入力シート!X86)</f>
        <v/>
      </c>
      <c r="P65" s="653" t="str">
        <f>IF(基本情報入力シート!Y86="","",基本情報入力シート!Y86)</f>
        <v/>
      </c>
      <c r="Q65" s="654" t="str">
        <f>IF(基本情報入力シート!Z86="","",基本情報入力シート!Z86)</f>
        <v/>
      </c>
      <c r="R65" s="681" t="str">
        <f>IF(基本情報入力シート!AA86="","",基本情報入力シート!AA86)</f>
        <v/>
      </c>
      <c r="S65" s="682"/>
      <c r="T65" s="683"/>
      <c r="U65" s="684" t="str">
        <f>IF(P65="","",VLOOKUP(P65,【参考】数式用!$A$5:$I$28,MATCH(T65,【参考】数式用!$H$4:$I$4,0)+7,0))</f>
        <v/>
      </c>
      <c r="V65" s="685"/>
      <c r="W65" s="285" t="s">
        <v>265</v>
      </c>
      <c r="X65" s="686"/>
      <c r="Y65" s="282" t="s">
        <v>266</v>
      </c>
      <c r="Z65" s="686"/>
      <c r="AA65" s="434" t="s">
        <v>267</v>
      </c>
      <c r="AB65" s="686"/>
      <c r="AC65" s="282" t="s">
        <v>266</v>
      </c>
      <c r="AD65" s="686"/>
      <c r="AE65" s="282" t="s">
        <v>268</v>
      </c>
      <c r="AF65" s="661" t="s">
        <v>269</v>
      </c>
      <c r="AG65" s="662" t="str">
        <f t="shared" si="5"/>
        <v/>
      </c>
      <c r="AH65" s="663" t="s">
        <v>270</v>
      </c>
      <c r="AI65" s="664" t="str">
        <f t="shared" si="8"/>
        <v/>
      </c>
      <c r="AJ65" s="239"/>
      <c r="AK65" s="687" t="str">
        <f t="shared" si="6"/>
        <v>○</v>
      </c>
      <c r="AL65" s="688" t="str">
        <f t="shared" si="7"/>
        <v/>
      </c>
      <c r="AM65" s="689"/>
      <c r="AN65" s="689"/>
      <c r="AO65" s="689"/>
      <c r="AP65" s="689"/>
      <c r="AQ65" s="689"/>
      <c r="AR65" s="689"/>
      <c r="AS65" s="689"/>
      <c r="AT65" s="689"/>
      <c r="AU65" s="690"/>
    </row>
    <row r="66" spans="1:47" ht="33" customHeight="1" thickBot="1">
      <c r="A66" s="647">
        <f t="shared" si="4"/>
        <v>55</v>
      </c>
      <c r="B66" s="648" t="str">
        <f>IF(基本情報入力シート!C87="","",基本情報入力シート!C87)</f>
        <v/>
      </c>
      <c r="C66" s="649" t="str">
        <f>IF(基本情報入力シート!D87="","",基本情報入力シート!D87)</f>
        <v/>
      </c>
      <c r="D66" s="650" t="str">
        <f>IF(基本情報入力シート!E87="","",基本情報入力シート!E87)</f>
        <v/>
      </c>
      <c r="E66" s="650" t="str">
        <f>IF(基本情報入力シート!F87="","",基本情報入力シート!F87)</f>
        <v/>
      </c>
      <c r="F66" s="650" t="str">
        <f>IF(基本情報入力シート!G87="","",基本情報入力シート!G87)</f>
        <v/>
      </c>
      <c r="G66" s="650" t="str">
        <f>IF(基本情報入力シート!H87="","",基本情報入力シート!H87)</f>
        <v/>
      </c>
      <c r="H66" s="650" t="str">
        <f>IF(基本情報入力シート!I87="","",基本情報入力シート!I87)</f>
        <v/>
      </c>
      <c r="I66" s="650" t="str">
        <f>IF(基本情報入力シート!J87="","",基本情報入力シート!J87)</f>
        <v/>
      </c>
      <c r="J66" s="650" t="str">
        <f>IF(基本情報入力シート!K87="","",基本情報入力シート!K87)</f>
        <v/>
      </c>
      <c r="K66" s="651" t="str">
        <f>IF(基本情報入力シート!L87="","",基本情報入力シート!L87)</f>
        <v/>
      </c>
      <c r="L66" s="652" t="str">
        <f>IF(基本情報入力シート!M87="","",基本情報入力シート!M87)</f>
        <v/>
      </c>
      <c r="M66" s="652" t="str">
        <f>IF(基本情報入力シート!R87="","",基本情報入力シート!R87)</f>
        <v/>
      </c>
      <c r="N66" s="652" t="str">
        <f>IF(基本情報入力シート!W87="","",基本情報入力シート!W87)</f>
        <v/>
      </c>
      <c r="O66" s="647" t="str">
        <f>IF(基本情報入力シート!X87="","",基本情報入力シート!X87)</f>
        <v/>
      </c>
      <c r="P66" s="653" t="str">
        <f>IF(基本情報入力シート!Y87="","",基本情報入力シート!Y87)</f>
        <v/>
      </c>
      <c r="Q66" s="654" t="str">
        <f>IF(基本情報入力シート!Z87="","",基本情報入力シート!Z87)</f>
        <v/>
      </c>
      <c r="R66" s="681" t="str">
        <f>IF(基本情報入力シート!AA87="","",基本情報入力シート!AA87)</f>
        <v/>
      </c>
      <c r="S66" s="682"/>
      <c r="T66" s="683"/>
      <c r="U66" s="684" t="str">
        <f>IF(P66="","",VLOOKUP(P66,【参考】数式用!$A$5:$I$28,MATCH(T66,【参考】数式用!$H$4:$I$4,0)+7,0))</f>
        <v/>
      </c>
      <c r="V66" s="685"/>
      <c r="W66" s="285" t="s">
        <v>265</v>
      </c>
      <c r="X66" s="686"/>
      <c r="Y66" s="282" t="s">
        <v>266</v>
      </c>
      <c r="Z66" s="686"/>
      <c r="AA66" s="434" t="s">
        <v>267</v>
      </c>
      <c r="AB66" s="686"/>
      <c r="AC66" s="282" t="s">
        <v>266</v>
      </c>
      <c r="AD66" s="686"/>
      <c r="AE66" s="282" t="s">
        <v>268</v>
      </c>
      <c r="AF66" s="661" t="s">
        <v>269</v>
      </c>
      <c r="AG66" s="662" t="str">
        <f t="shared" si="5"/>
        <v/>
      </c>
      <c r="AH66" s="663" t="s">
        <v>270</v>
      </c>
      <c r="AI66" s="664" t="str">
        <f t="shared" si="8"/>
        <v/>
      </c>
      <c r="AJ66" s="239"/>
      <c r="AK66" s="687" t="str">
        <f t="shared" si="6"/>
        <v>○</v>
      </c>
      <c r="AL66" s="688" t="str">
        <f t="shared" si="7"/>
        <v/>
      </c>
      <c r="AM66" s="689"/>
      <c r="AN66" s="689"/>
      <c r="AO66" s="689"/>
      <c r="AP66" s="689"/>
      <c r="AQ66" s="689"/>
      <c r="AR66" s="689"/>
      <c r="AS66" s="689"/>
      <c r="AT66" s="689"/>
      <c r="AU66" s="690"/>
    </row>
    <row r="67" spans="1:47" ht="33" customHeight="1" thickBot="1">
      <c r="A67" s="647">
        <f t="shared" si="4"/>
        <v>56</v>
      </c>
      <c r="B67" s="648" t="str">
        <f>IF(基本情報入力シート!C88="","",基本情報入力シート!C88)</f>
        <v/>
      </c>
      <c r="C67" s="649" t="str">
        <f>IF(基本情報入力シート!D88="","",基本情報入力シート!D88)</f>
        <v/>
      </c>
      <c r="D67" s="650" t="str">
        <f>IF(基本情報入力シート!E88="","",基本情報入力シート!E88)</f>
        <v/>
      </c>
      <c r="E67" s="650" t="str">
        <f>IF(基本情報入力シート!F88="","",基本情報入力シート!F88)</f>
        <v/>
      </c>
      <c r="F67" s="650" t="str">
        <f>IF(基本情報入力シート!G88="","",基本情報入力シート!G88)</f>
        <v/>
      </c>
      <c r="G67" s="650" t="str">
        <f>IF(基本情報入力シート!H88="","",基本情報入力シート!H88)</f>
        <v/>
      </c>
      <c r="H67" s="650" t="str">
        <f>IF(基本情報入力シート!I88="","",基本情報入力シート!I88)</f>
        <v/>
      </c>
      <c r="I67" s="650" t="str">
        <f>IF(基本情報入力シート!J88="","",基本情報入力シート!J88)</f>
        <v/>
      </c>
      <c r="J67" s="650" t="str">
        <f>IF(基本情報入力シート!K88="","",基本情報入力シート!K88)</f>
        <v/>
      </c>
      <c r="K67" s="651" t="str">
        <f>IF(基本情報入力シート!L88="","",基本情報入力シート!L88)</f>
        <v/>
      </c>
      <c r="L67" s="652" t="str">
        <f>IF(基本情報入力シート!M88="","",基本情報入力シート!M88)</f>
        <v/>
      </c>
      <c r="M67" s="652" t="str">
        <f>IF(基本情報入力シート!R88="","",基本情報入力シート!R88)</f>
        <v/>
      </c>
      <c r="N67" s="652" t="str">
        <f>IF(基本情報入力シート!W88="","",基本情報入力シート!W88)</f>
        <v/>
      </c>
      <c r="O67" s="647" t="str">
        <f>IF(基本情報入力シート!X88="","",基本情報入力シート!X88)</f>
        <v/>
      </c>
      <c r="P67" s="653" t="str">
        <f>IF(基本情報入力シート!Y88="","",基本情報入力シート!Y88)</f>
        <v/>
      </c>
      <c r="Q67" s="654" t="str">
        <f>IF(基本情報入力シート!Z88="","",基本情報入力シート!Z88)</f>
        <v/>
      </c>
      <c r="R67" s="681" t="str">
        <f>IF(基本情報入力シート!AA88="","",基本情報入力シート!AA88)</f>
        <v/>
      </c>
      <c r="S67" s="682"/>
      <c r="T67" s="683"/>
      <c r="U67" s="684" t="str">
        <f>IF(P67="","",VLOOKUP(P67,【参考】数式用!$A$5:$I$28,MATCH(T67,【参考】数式用!$H$4:$I$4,0)+7,0))</f>
        <v/>
      </c>
      <c r="V67" s="685"/>
      <c r="W67" s="285" t="s">
        <v>265</v>
      </c>
      <c r="X67" s="686"/>
      <c r="Y67" s="282" t="s">
        <v>266</v>
      </c>
      <c r="Z67" s="686"/>
      <c r="AA67" s="434" t="s">
        <v>267</v>
      </c>
      <c r="AB67" s="686"/>
      <c r="AC67" s="282" t="s">
        <v>266</v>
      </c>
      <c r="AD67" s="686"/>
      <c r="AE67" s="282" t="s">
        <v>268</v>
      </c>
      <c r="AF67" s="661" t="s">
        <v>269</v>
      </c>
      <c r="AG67" s="662" t="str">
        <f t="shared" si="5"/>
        <v/>
      </c>
      <c r="AH67" s="663" t="s">
        <v>270</v>
      </c>
      <c r="AI67" s="664" t="str">
        <f t="shared" si="8"/>
        <v/>
      </c>
      <c r="AJ67" s="239"/>
      <c r="AK67" s="687" t="str">
        <f t="shared" si="6"/>
        <v>○</v>
      </c>
      <c r="AL67" s="688" t="str">
        <f t="shared" si="7"/>
        <v/>
      </c>
      <c r="AM67" s="689"/>
      <c r="AN67" s="689"/>
      <c r="AO67" s="689"/>
      <c r="AP67" s="689"/>
      <c r="AQ67" s="689"/>
      <c r="AR67" s="689"/>
      <c r="AS67" s="689"/>
      <c r="AT67" s="689"/>
      <c r="AU67" s="690"/>
    </row>
    <row r="68" spans="1:47" ht="33" customHeight="1" thickBot="1">
      <c r="A68" s="647">
        <f t="shared" si="4"/>
        <v>57</v>
      </c>
      <c r="B68" s="648" t="str">
        <f>IF(基本情報入力シート!C89="","",基本情報入力シート!C89)</f>
        <v/>
      </c>
      <c r="C68" s="649" t="str">
        <f>IF(基本情報入力シート!D89="","",基本情報入力シート!D89)</f>
        <v/>
      </c>
      <c r="D68" s="650" t="str">
        <f>IF(基本情報入力シート!E89="","",基本情報入力シート!E89)</f>
        <v/>
      </c>
      <c r="E68" s="650" t="str">
        <f>IF(基本情報入力シート!F89="","",基本情報入力シート!F89)</f>
        <v/>
      </c>
      <c r="F68" s="650" t="str">
        <f>IF(基本情報入力シート!G89="","",基本情報入力シート!G89)</f>
        <v/>
      </c>
      <c r="G68" s="650" t="str">
        <f>IF(基本情報入力シート!H89="","",基本情報入力シート!H89)</f>
        <v/>
      </c>
      <c r="H68" s="650" t="str">
        <f>IF(基本情報入力シート!I89="","",基本情報入力シート!I89)</f>
        <v/>
      </c>
      <c r="I68" s="650" t="str">
        <f>IF(基本情報入力シート!J89="","",基本情報入力シート!J89)</f>
        <v/>
      </c>
      <c r="J68" s="650" t="str">
        <f>IF(基本情報入力シート!K89="","",基本情報入力シート!K89)</f>
        <v/>
      </c>
      <c r="K68" s="651" t="str">
        <f>IF(基本情報入力シート!L89="","",基本情報入力シート!L89)</f>
        <v/>
      </c>
      <c r="L68" s="652" t="str">
        <f>IF(基本情報入力シート!M89="","",基本情報入力シート!M89)</f>
        <v/>
      </c>
      <c r="M68" s="652" t="str">
        <f>IF(基本情報入力シート!R89="","",基本情報入力シート!R89)</f>
        <v/>
      </c>
      <c r="N68" s="652" t="str">
        <f>IF(基本情報入力シート!W89="","",基本情報入力シート!W89)</f>
        <v/>
      </c>
      <c r="O68" s="647" t="str">
        <f>IF(基本情報入力シート!X89="","",基本情報入力シート!X89)</f>
        <v/>
      </c>
      <c r="P68" s="653" t="str">
        <f>IF(基本情報入力シート!Y89="","",基本情報入力シート!Y89)</f>
        <v/>
      </c>
      <c r="Q68" s="654" t="str">
        <f>IF(基本情報入力シート!Z89="","",基本情報入力シート!Z89)</f>
        <v/>
      </c>
      <c r="R68" s="681" t="str">
        <f>IF(基本情報入力シート!AA89="","",基本情報入力シート!AA89)</f>
        <v/>
      </c>
      <c r="S68" s="682"/>
      <c r="T68" s="683"/>
      <c r="U68" s="684" t="str">
        <f>IF(P68="","",VLOOKUP(P68,【参考】数式用!$A$5:$I$28,MATCH(T68,【参考】数式用!$H$4:$I$4,0)+7,0))</f>
        <v/>
      </c>
      <c r="V68" s="685"/>
      <c r="W68" s="285" t="s">
        <v>265</v>
      </c>
      <c r="X68" s="686"/>
      <c r="Y68" s="282" t="s">
        <v>266</v>
      </c>
      <c r="Z68" s="686"/>
      <c r="AA68" s="434" t="s">
        <v>267</v>
      </c>
      <c r="AB68" s="686"/>
      <c r="AC68" s="282" t="s">
        <v>266</v>
      </c>
      <c r="AD68" s="686"/>
      <c r="AE68" s="282" t="s">
        <v>268</v>
      </c>
      <c r="AF68" s="661" t="s">
        <v>269</v>
      </c>
      <c r="AG68" s="662" t="str">
        <f t="shared" si="5"/>
        <v/>
      </c>
      <c r="AH68" s="663" t="s">
        <v>270</v>
      </c>
      <c r="AI68" s="664" t="str">
        <f t="shared" si="8"/>
        <v/>
      </c>
      <c r="AJ68" s="239"/>
      <c r="AK68" s="687" t="str">
        <f t="shared" si="6"/>
        <v>○</v>
      </c>
      <c r="AL68" s="688" t="str">
        <f t="shared" si="7"/>
        <v/>
      </c>
      <c r="AM68" s="689"/>
      <c r="AN68" s="689"/>
      <c r="AO68" s="689"/>
      <c r="AP68" s="689"/>
      <c r="AQ68" s="689"/>
      <c r="AR68" s="689"/>
      <c r="AS68" s="689"/>
      <c r="AT68" s="689"/>
      <c r="AU68" s="690"/>
    </row>
    <row r="69" spans="1:47" ht="33" customHeight="1" thickBot="1">
      <c r="A69" s="647">
        <f t="shared" si="4"/>
        <v>58</v>
      </c>
      <c r="B69" s="648" t="str">
        <f>IF(基本情報入力シート!C90="","",基本情報入力シート!C90)</f>
        <v/>
      </c>
      <c r="C69" s="649" t="str">
        <f>IF(基本情報入力シート!D90="","",基本情報入力シート!D90)</f>
        <v/>
      </c>
      <c r="D69" s="650" t="str">
        <f>IF(基本情報入力シート!E90="","",基本情報入力シート!E90)</f>
        <v/>
      </c>
      <c r="E69" s="650" t="str">
        <f>IF(基本情報入力シート!F90="","",基本情報入力シート!F90)</f>
        <v/>
      </c>
      <c r="F69" s="650" t="str">
        <f>IF(基本情報入力シート!G90="","",基本情報入力シート!G90)</f>
        <v/>
      </c>
      <c r="G69" s="650" t="str">
        <f>IF(基本情報入力シート!H90="","",基本情報入力シート!H90)</f>
        <v/>
      </c>
      <c r="H69" s="650" t="str">
        <f>IF(基本情報入力シート!I90="","",基本情報入力シート!I90)</f>
        <v/>
      </c>
      <c r="I69" s="650" t="str">
        <f>IF(基本情報入力シート!J90="","",基本情報入力シート!J90)</f>
        <v/>
      </c>
      <c r="J69" s="650" t="str">
        <f>IF(基本情報入力シート!K90="","",基本情報入力シート!K90)</f>
        <v/>
      </c>
      <c r="K69" s="651" t="str">
        <f>IF(基本情報入力シート!L90="","",基本情報入力シート!L90)</f>
        <v/>
      </c>
      <c r="L69" s="652" t="str">
        <f>IF(基本情報入力シート!M90="","",基本情報入力シート!M90)</f>
        <v/>
      </c>
      <c r="M69" s="652" t="str">
        <f>IF(基本情報入力シート!R90="","",基本情報入力シート!R90)</f>
        <v/>
      </c>
      <c r="N69" s="652" t="str">
        <f>IF(基本情報入力シート!W90="","",基本情報入力シート!W90)</f>
        <v/>
      </c>
      <c r="O69" s="647" t="str">
        <f>IF(基本情報入力シート!X90="","",基本情報入力シート!X90)</f>
        <v/>
      </c>
      <c r="P69" s="653" t="str">
        <f>IF(基本情報入力シート!Y90="","",基本情報入力シート!Y90)</f>
        <v/>
      </c>
      <c r="Q69" s="654" t="str">
        <f>IF(基本情報入力シート!Z90="","",基本情報入力シート!Z90)</f>
        <v/>
      </c>
      <c r="R69" s="681" t="str">
        <f>IF(基本情報入力シート!AA90="","",基本情報入力シート!AA90)</f>
        <v/>
      </c>
      <c r="S69" s="682"/>
      <c r="T69" s="683"/>
      <c r="U69" s="684" t="str">
        <f>IF(P69="","",VLOOKUP(P69,【参考】数式用!$A$5:$I$28,MATCH(T69,【参考】数式用!$H$4:$I$4,0)+7,0))</f>
        <v/>
      </c>
      <c r="V69" s="685"/>
      <c r="W69" s="285" t="s">
        <v>265</v>
      </c>
      <c r="X69" s="686"/>
      <c r="Y69" s="282" t="s">
        <v>266</v>
      </c>
      <c r="Z69" s="686"/>
      <c r="AA69" s="434" t="s">
        <v>267</v>
      </c>
      <c r="AB69" s="686"/>
      <c r="AC69" s="282" t="s">
        <v>266</v>
      </c>
      <c r="AD69" s="686"/>
      <c r="AE69" s="282" t="s">
        <v>268</v>
      </c>
      <c r="AF69" s="661" t="s">
        <v>269</v>
      </c>
      <c r="AG69" s="662" t="str">
        <f t="shared" si="5"/>
        <v/>
      </c>
      <c r="AH69" s="663" t="s">
        <v>270</v>
      </c>
      <c r="AI69" s="664" t="str">
        <f t="shared" si="8"/>
        <v/>
      </c>
      <c r="AJ69" s="239"/>
      <c r="AK69" s="687" t="str">
        <f t="shared" si="6"/>
        <v>○</v>
      </c>
      <c r="AL69" s="688" t="str">
        <f t="shared" si="7"/>
        <v/>
      </c>
      <c r="AM69" s="689"/>
      <c r="AN69" s="689"/>
      <c r="AO69" s="689"/>
      <c r="AP69" s="689"/>
      <c r="AQ69" s="689"/>
      <c r="AR69" s="689"/>
      <c r="AS69" s="689"/>
      <c r="AT69" s="689"/>
      <c r="AU69" s="690"/>
    </row>
    <row r="70" spans="1:47" ht="33" customHeight="1" thickBot="1">
      <c r="A70" s="647">
        <f t="shared" si="4"/>
        <v>59</v>
      </c>
      <c r="B70" s="648" t="str">
        <f>IF(基本情報入力シート!C91="","",基本情報入力シート!C91)</f>
        <v/>
      </c>
      <c r="C70" s="649" t="str">
        <f>IF(基本情報入力シート!D91="","",基本情報入力シート!D91)</f>
        <v/>
      </c>
      <c r="D70" s="650" t="str">
        <f>IF(基本情報入力シート!E91="","",基本情報入力シート!E91)</f>
        <v/>
      </c>
      <c r="E70" s="650" t="str">
        <f>IF(基本情報入力シート!F91="","",基本情報入力シート!F91)</f>
        <v/>
      </c>
      <c r="F70" s="650" t="str">
        <f>IF(基本情報入力シート!G91="","",基本情報入力シート!G91)</f>
        <v/>
      </c>
      <c r="G70" s="650" t="str">
        <f>IF(基本情報入力シート!H91="","",基本情報入力シート!H91)</f>
        <v/>
      </c>
      <c r="H70" s="650" t="str">
        <f>IF(基本情報入力シート!I91="","",基本情報入力シート!I91)</f>
        <v/>
      </c>
      <c r="I70" s="650" t="str">
        <f>IF(基本情報入力シート!J91="","",基本情報入力シート!J91)</f>
        <v/>
      </c>
      <c r="J70" s="650" t="str">
        <f>IF(基本情報入力シート!K91="","",基本情報入力シート!K91)</f>
        <v/>
      </c>
      <c r="K70" s="651" t="str">
        <f>IF(基本情報入力シート!L91="","",基本情報入力シート!L91)</f>
        <v/>
      </c>
      <c r="L70" s="652" t="str">
        <f>IF(基本情報入力シート!M91="","",基本情報入力シート!M91)</f>
        <v/>
      </c>
      <c r="M70" s="652" t="str">
        <f>IF(基本情報入力シート!R91="","",基本情報入力シート!R91)</f>
        <v/>
      </c>
      <c r="N70" s="652" t="str">
        <f>IF(基本情報入力シート!W91="","",基本情報入力シート!W91)</f>
        <v/>
      </c>
      <c r="O70" s="647" t="str">
        <f>IF(基本情報入力シート!X91="","",基本情報入力シート!X91)</f>
        <v/>
      </c>
      <c r="P70" s="653" t="str">
        <f>IF(基本情報入力シート!Y91="","",基本情報入力シート!Y91)</f>
        <v/>
      </c>
      <c r="Q70" s="654" t="str">
        <f>IF(基本情報入力シート!Z91="","",基本情報入力シート!Z91)</f>
        <v/>
      </c>
      <c r="R70" s="681" t="str">
        <f>IF(基本情報入力シート!AA91="","",基本情報入力シート!AA91)</f>
        <v/>
      </c>
      <c r="S70" s="682"/>
      <c r="T70" s="683"/>
      <c r="U70" s="684" t="str">
        <f>IF(P70="","",VLOOKUP(P70,【参考】数式用!$A$5:$I$28,MATCH(T70,【参考】数式用!$H$4:$I$4,0)+7,0))</f>
        <v/>
      </c>
      <c r="V70" s="685"/>
      <c r="W70" s="285" t="s">
        <v>265</v>
      </c>
      <c r="X70" s="686"/>
      <c r="Y70" s="282" t="s">
        <v>266</v>
      </c>
      <c r="Z70" s="686"/>
      <c r="AA70" s="434" t="s">
        <v>267</v>
      </c>
      <c r="AB70" s="686"/>
      <c r="AC70" s="282" t="s">
        <v>266</v>
      </c>
      <c r="AD70" s="686"/>
      <c r="AE70" s="282" t="s">
        <v>268</v>
      </c>
      <c r="AF70" s="661" t="s">
        <v>269</v>
      </c>
      <c r="AG70" s="662" t="str">
        <f t="shared" si="5"/>
        <v/>
      </c>
      <c r="AH70" s="663" t="s">
        <v>270</v>
      </c>
      <c r="AI70" s="664" t="str">
        <f t="shared" si="8"/>
        <v/>
      </c>
      <c r="AJ70" s="239"/>
      <c r="AK70" s="687" t="str">
        <f t="shared" si="6"/>
        <v>○</v>
      </c>
      <c r="AL70" s="688" t="str">
        <f t="shared" si="7"/>
        <v/>
      </c>
      <c r="AM70" s="689"/>
      <c r="AN70" s="689"/>
      <c r="AO70" s="689"/>
      <c r="AP70" s="689"/>
      <c r="AQ70" s="689"/>
      <c r="AR70" s="689"/>
      <c r="AS70" s="689"/>
      <c r="AT70" s="689"/>
      <c r="AU70" s="690"/>
    </row>
    <row r="71" spans="1:47" ht="33" customHeight="1" thickBot="1">
      <c r="A71" s="647">
        <f t="shared" si="4"/>
        <v>60</v>
      </c>
      <c r="B71" s="648" t="str">
        <f>IF(基本情報入力シート!C92="","",基本情報入力シート!C92)</f>
        <v/>
      </c>
      <c r="C71" s="649" t="str">
        <f>IF(基本情報入力シート!D92="","",基本情報入力シート!D92)</f>
        <v/>
      </c>
      <c r="D71" s="650" t="str">
        <f>IF(基本情報入力シート!E92="","",基本情報入力シート!E92)</f>
        <v/>
      </c>
      <c r="E71" s="650" t="str">
        <f>IF(基本情報入力シート!F92="","",基本情報入力シート!F92)</f>
        <v/>
      </c>
      <c r="F71" s="650" t="str">
        <f>IF(基本情報入力シート!G92="","",基本情報入力シート!G92)</f>
        <v/>
      </c>
      <c r="G71" s="650" t="str">
        <f>IF(基本情報入力シート!H92="","",基本情報入力シート!H92)</f>
        <v/>
      </c>
      <c r="H71" s="650" t="str">
        <f>IF(基本情報入力シート!I92="","",基本情報入力シート!I92)</f>
        <v/>
      </c>
      <c r="I71" s="650" t="str">
        <f>IF(基本情報入力シート!J92="","",基本情報入力シート!J92)</f>
        <v/>
      </c>
      <c r="J71" s="650" t="str">
        <f>IF(基本情報入力シート!K92="","",基本情報入力シート!K92)</f>
        <v/>
      </c>
      <c r="K71" s="651" t="str">
        <f>IF(基本情報入力シート!L92="","",基本情報入力シート!L92)</f>
        <v/>
      </c>
      <c r="L71" s="652" t="str">
        <f>IF(基本情報入力シート!M92="","",基本情報入力シート!M92)</f>
        <v/>
      </c>
      <c r="M71" s="652" t="str">
        <f>IF(基本情報入力シート!R92="","",基本情報入力シート!R92)</f>
        <v/>
      </c>
      <c r="N71" s="652" t="str">
        <f>IF(基本情報入力シート!W92="","",基本情報入力シート!W92)</f>
        <v/>
      </c>
      <c r="O71" s="647" t="str">
        <f>IF(基本情報入力シート!X92="","",基本情報入力シート!X92)</f>
        <v/>
      </c>
      <c r="P71" s="653" t="str">
        <f>IF(基本情報入力シート!Y92="","",基本情報入力シート!Y92)</f>
        <v/>
      </c>
      <c r="Q71" s="654" t="str">
        <f>IF(基本情報入力シート!Z92="","",基本情報入力シート!Z92)</f>
        <v/>
      </c>
      <c r="R71" s="681" t="str">
        <f>IF(基本情報入力シート!AA92="","",基本情報入力シート!AA92)</f>
        <v/>
      </c>
      <c r="S71" s="682"/>
      <c r="T71" s="683"/>
      <c r="U71" s="684" t="str">
        <f>IF(P71="","",VLOOKUP(P71,【参考】数式用!$A$5:$I$28,MATCH(T71,【参考】数式用!$H$4:$I$4,0)+7,0))</f>
        <v/>
      </c>
      <c r="V71" s="685"/>
      <c r="W71" s="285" t="s">
        <v>265</v>
      </c>
      <c r="X71" s="686"/>
      <c r="Y71" s="282" t="s">
        <v>266</v>
      </c>
      <c r="Z71" s="686"/>
      <c r="AA71" s="434" t="s">
        <v>267</v>
      </c>
      <c r="AB71" s="686"/>
      <c r="AC71" s="282" t="s">
        <v>266</v>
      </c>
      <c r="AD71" s="686"/>
      <c r="AE71" s="282" t="s">
        <v>268</v>
      </c>
      <c r="AF71" s="661" t="s">
        <v>269</v>
      </c>
      <c r="AG71" s="662" t="str">
        <f t="shared" si="5"/>
        <v/>
      </c>
      <c r="AH71" s="663" t="s">
        <v>270</v>
      </c>
      <c r="AI71" s="664" t="str">
        <f t="shared" si="8"/>
        <v/>
      </c>
      <c r="AJ71" s="239"/>
      <c r="AK71" s="687" t="str">
        <f t="shared" si="6"/>
        <v>○</v>
      </c>
      <c r="AL71" s="688" t="str">
        <f t="shared" si="7"/>
        <v/>
      </c>
      <c r="AM71" s="689"/>
      <c r="AN71" s="689"/>
      <c r="AO71" s="689"/>
      <c r="AP71" s="689"/>
      <c r="AQ71" s="689"/>
      <c r="AR71" s="689"/>
      <c r="AS71" s="689"/>
      <c r="AT71" s="689"/>
      <c r="AU71" s="690"/>
    </row>
    <row r="72" spans="1:47" ht="33" customHeight="1" thickBot="1">
      <c r="A72" s="647">
        <f t="shared" si="4"/>
        <v>61</v>
      </c>
      <c r="B72" s="648" t="str">
        <f>IF(基本情報入力シート!C93="","",基本情報入力シート!C93)</f>
        <v/>
      </c>
      <c r="C72" s="649" t="str">
        <f>IF(基本情報入力シート!D93="","",基本情報入力シート!D93)</f>
        <v/>
      </c>
      <c r="D72" s="650" t="str">
        <f>IF(基本情報入力シート!E93="","",基本情報入力シート!E93)</f>
        <v/>
      </c>
      <c r="E72" s="650" t="str">
        <f>IF(基本情報入力シート!F93="","",基本情報入力シート!F93)</f>
        <v/>
      </c>
      <c r="F72" s="650" t="str">
        <f>IF(基本情報入力シート!G93="","",基本情報入力シート!G93)</f>
        <v/>
      </c>
      <c r="G72" s="650" t="str">
        <f>IF(基本情報入力シート!H93="","",基本情報入力シート!H93)</f>
        <v/>
      </c>
      <c r="H72" s="650" t="str">
        <f>IF(基本情報入力シート!I93="","",基本情報入力シート!I93)</f>
        <v/>
      </c>
      <c r="I72" s="650" t="str">
        <f>IF(基本情報入力シート!J93="","",基本情報入力シート!J93)</f>
        <v/>
      </c>
      <c r="J72" s="650" t="str">
        <f>IF(基本情報入力シート!K93="","",基本情報入力シート!K93)</f>
        <v/>
      </c>
      <c r="K72" s="651" t="str">
        <f>IF(基本情報入力シート!L93="","",基本情報入力シート!L93)</f>
        <v/>
      </c>
      <c r="L72" s="652" t="str">
        <f>IF(基本情報入力シート!M93="","",基本情報入力シート!M93)</f>
        <v/>
      </c>
      <c r="M72" s="652" t="str">
        <f>IF(基本情報入力シート!R93="","",基本情報入力シート!R93)</f>
        <v/>
      </c>
      <c r="N72" s="652" t="str">
        <f>IF(基本情報入力シート!W93="","",基本情報入力シート!W93)</f>
        <v/>
      </c>
      <c r="O72" s="647" t="str">
        <f>IF(基本情報入力シート!X93="","",基本情報入力シート!X93)</f>
        <v/>
      </c>
      <c r="P72" s="653" t="str">
        <f>IF(基本情報入力シート!Y93="","",基本情報入力シート!Y93)</f>
        <v/>
      </c>
      <c r="Q72" s="654" t="str">
        <f>IF(基本情報入力シート!Z93="","",基本情報入力シート!Z93)</f>
        <v/>
      </c>
      <c r="R72" s="681" t="str">
        <f>IF(基本情報入力シート!AA93="","",基本情報入力シート!AA93)</f>
        <v/>
      </c>
      <c r="S72" s="682"/>
      <c r="T72" s="683"/>
      <c r="U72" s="684" t="str">
        <f>IF(P72="","",VLOOKUP(P72,【参考】数式用!$A$5:$I$28,MATCH(T72,【参考】数式用!$H$4:$I$4,0)+7,0))</f>
        <v/>
      </c>
      <c r="V72" s="685"/>
      <c r="W72" s="285" t="s">
        <v>265</v>
      </c>
      <c r="X72" s="686"/>
      <c r="Y72" s="282" t="s">
        <v>266</v>
      </c>
      <c r="Z72" s="686"/>
      <c r="AA72" s="434" t="s">
        <v>267</v>
      </c>
      <c r="AB72" s="686"/>
      <c r="AC72" s="282" t="s">
        <v>266</v>
      </c>
      <c r="AD72" s="686"/>
      <c r="AE72" s="282" t="s">
        <v>268</v>
      </c>
      <c r="AF72" s="661" t="s">
        <v>269</v>
      </c>
      <c r="AG72" s="662" t="str">
        <f t="shared" si="5"/>
        <v/>
      </c>
      <c r="AH72" s="663" t="s">
        <v>270</v>
      </c>
      <c r="AI72" s="664" t="str">
        <f t="shared" si="8"/>
        <v/>
      </c>
      <c r="AJ72" s="239"/>
      <c r="AK72" s="687" t="str">
        <f t="shared" si="6"/>
        <v>○</v>
      </c>
      <c r="AL72" s="688" t="str">
        <f t="shared" si="7"/>
        <v/>
      </c>
      <c r="AM72" s="689"/>
      <c r="AN72" s="689"/>
      <c r="AO72" s="689"/>
      <c r="AP72" s="689"/>
      <c r="AQ72" s="689"/>
      <c r="AR72" s="689"/>
      <c r="AS72" s="689"/>
      <c r="AT72" s="689"/>
      <c r="AU72" s="690"/>
    </row>
    <row r="73" spans="1:47" ht="33" customHeight="1" thickBot="1">
      <c r="A73" s="647">
        <f t="shared" si="4"/>
        <v>62</v>
      </c>
      <c r="B73" s="648" t="str">
        <f>IF(基本情報入力シート!C94="","",基本情報入力シート!C94)</f>
        <v/>
      </c>
      <c r="C73" s="649" t="str">
        <f>IF(基本情報入力シート!D94="","",基本情報入力シート!D94)</f>
        <v/>
      </c>
      <c r="D73" s="650" t="str">
        <f>IF(基本情報入力シート!E94="","",基本情報入力シート!E94)</f>
        <v/>
      </c>
      <c r="E73" s="650" t="str">
        <f>IF(基本情報入力シート!F94="","",基本情報入力シート!F94)</f>
        <v/>
      </c>
      <c r="F73" s="650" t="str">
        <f>IF(基本情報入力シート!G94="","",基本情報入力シート!G94)</f>
        <v/>
      </c>
      <c r="G73" s="650" t="str">
        <f>IF(基本情報入力シート!H94="","",基本情報入力シート!H94)</f>
        <v/>
      </c>
      <c r="H73" s="650" t="str">
        <f>IF(基本情報入力シート!I94="","",基本情報入力シート!I94)</f>
        <v/>
      </c>
      <c r="I73" s="650" t="str">
        <f>IF(基本情報入力シート!J94="","",基本情報入力シート!J94)</f>
        <v/>
      </c>
      <c r="J73" s="650" t="str">
        <f>IF(基本情報入力シート!K94="","",基本情報入力シート!K94)</f>
        <v/>
      </c>
      <c r="K73" s="651" t="str">
        <f>IF(基本情報入力シート!L94="","",基本情報入力シート!L94)</f>
        <v/>
      </c>
      <c r="L73" s="652" t="str">
        <f>IF(基本情報入力シート!M94="","",基本情報入力シート!M94)</f>
        <v/>
      </c>
      <c r="M73" s="652" t="str">
        <f>IF(基本情報入力シート!R94="","",基本情報入力シート!R94)</f>
        <v/>
      </c>
      <c r="N73" s="652" t="str">
        <f>IF(基本情報入力シート!W94="","",基本情報入力シート!W94)</f>
        <v/>
      </c>
      <c r="O73" s="647" t="str">
        <f>IF(基本情報入力シート!X94="","",基本情報入力シート!X94)</f>
        <v/>
      </c>
      <c r="P73" s="653" t="str">
        <f>IF(基本情報入力シート!Y94="","",基本情報入力シート!Y94)</f>
        <v/>
      </c>
      <c r="Q73" s="654" t="str">
        <f>IF(基本情報入力シート!Z94="","",基本情報入力シート!Z94)</f>
        <v/>
      </c>
      <c r="R73" s="681" t="str">
        <f>IF(基本情報入力シート!AA94="","",基本情報入力シート!AA94)</f>
        <v/>
      </c>
      <c r="S73" s="682"/>
      <c r="T73" s="683"/>
      <c r="U73" s="684" t="str">
        <f>IF(P73="","",VLOOKUP(P73,【参考】数式用!$A$5:$I$28,MATCH(T73,【参考】数式用!$H$4:$I$4,0)+7,0))</f>
        <v/>
      </c>
      <c r="V73" s="685"/>
      <c r="W73" s="285" t="s">
        <v>265</v>
      </c>
      <c r="X73" s="686"/>
      <c r="Y73" s="282" t="s">
        <v>266</v>
      </c>
      <c r="Z73" s="686"/>
      <c r="AA73" s="434" t="s">
        <v>267</v>
      </c>
      <c r="AB73" s="686"/>
      <c r="AC73" s="282" t="s">
        <v>266</v>
      </c>
      <c r="AD73" s="686"/>
      <c r="AE73" s="282" t="s">
        <v>268</v>
      </c>
      <c r="AF73" s="661" t="s">
        <v>269</v>
      </c>
      <c r="AG73" s="662" t="str">
        <f t="shared" si="5"/>
        <v/>
      </c>
      <c r="AH73" s="663" t="s">
        <v>270</v>
      </c>
      <c r="AI73" s="664" t="str">
        <f t="shared" si="8"/>
        <v/>
      </c>
      <c r="AJ73" s="239"/>
      <c r="AK73" s="687" t="str">
        <f t="shared" si="6"/>
        <v>○</v>
      </c>
      <c r="AL73" s="688" t="str">
        <f t="shared" si="7"/>
        <v/>
      </c>
      <c r="AM73" s="689"/>
      <c r="AN73" s="689"/>
      <c r="AO73" s="689"/>
      <c r="AP73" s="689"/>
      <c r="AQ73" s="689"/>
      <c r="AR73" s="689"/>
      <c r="AS73" s="689"/>
      <c r="AT73" s="689"/>
      <c r="AU73" s="690"/>
    </row>
    <row r="74" spans="1:47" ht="33" customHeight="1" thickBot="1">
      <c r="A74" s="647">
        <f t="shared" si="4"/>
        <v>63</v>
      </c>
      <c r="B74" s="648" t="str">
        <f>IF(基本情報入力シート!C95="","",基本情報入力シート!C95)</f>
        <v/>
      </c>
      <c r="C74" s="649" t="str">
        <f>IF(基本情報入力シート!D95="","",基本情報入力シート!D95)</f>
        <v/>
      </c>
      <c r="D74" s="650" t="str">
        <f>IF(基本情報入力シート!E95="","",基本情報入力シート!E95)</f>
        <v/>
      </c>
      <c r="E74" s="650" t="str">
        <f>IF(基本情報入力シート!F95="","",基本情報入力シート!F95)</f>
        <v/>
      </c>
      <c r="F74" s="650" t="str">
        <f>IF(基本情報入力シート!G95="","",基本情報入力シート!G95)</f>
        <v/>
      </c>
      <c r="G74" s="650" t="str">
        <f>IF(基本情報入力シート!H95="","",基本情報入力シート!H95)</f>
        <v/>
      </c>
      <c r="H74" s="650" t="str">
        <f>IF(基本情報入力シート!I95="","",基本情報入力シート!I95)</f>
        <v/>
      </c>
      <c r="I74" s="650" t="str">
        <f>IF(基本情報入力シート!J95="","",基本情報入力シート!J95)</f>
        <v/>
      </c>
      <c r="J74" s="650" t="str">
        <f>IF(基本情報入力シート!K95="","",基本情報入力シート!K95)</f>
        <v/>
      </c>
      <c r="K74" s="651" t="str">
        <f>IF(基本情報入力シート!L95="","",基本情報入力シート!L95)</f>
        <v/>
      </c>
      <c r="L74" s="652" t="str">
        <f>IF(基本情報入力シート!M95="","",基本情報入力シート!M95)</f>
        <v/>
      </c>
      <c r="M74" s="652" t="str">
        <f>IF(基本情報入力シート!R95="","",基本情報入力シート!R95)</f>
        <v/>
      </c>
      <c r="N74" s="652" t="str">
        <f>IF(基本情報入力シート!W95="","",基本情報入力シート!W95)</f>
        <v/>
      </c>
      <c r="O74" s="647" t="str">
        <f>IF(基本情報入力シート!X95="","",基本情報入力シート!X95)</f>
        <v/>
      </c>
      <c r="P74" s="653" t="str">
        <f>IF(基本情報入力シート!Y95="","",基本情報入力シート!Y95)</f>
        <v/>
      </c>
      <c r="Q74" s="654" t="str">
        <f>IF(基本情報入力シート!Z95="","",基本情報入力シート!Z95)</f>
        <v/>
      </c>
      <c r="R74" s="681" t="str">
        <f>IF(基本情報入力シート!AA95="","",基本情報入力シート!AA95)</f>
        <v/>
      </c>
      <c r="S74" s="682"/>
      <c r="T74" s="683"/>
      <c r="U74" s="684" t="str">
        <f>IF(P74="","",VLOOKUP(P74,【参考】数式用!$A$5:$I$28,MATCH(T74,【参考】数式用!$H$4:$I$4,0)+7,0))</f>
        <v/>
      </c>
      <c r="V74" s="685"/>
      <c r="W74" s="285" t="s">
        <v>265</v>
      </c>
      <c r="X74" s="686"/>
      <c r="Y74" s="282" t="s">
        <v>266</v>
      </c>
      <c r="Z74" s="686"/>
      <c r="AA74" s="434" t="s">
        <v>267</v>
      </c>
      <c r="AB74" s="686"/>
      <c r="AC74" s="282" t="s">
        <v>266</v>
      </c>
      <c r="AD74" s="686"/>
      <c r="AE74" s="282" t="s">
        <v>268</v>
      </c>
      <c r="AF74" s="661" t="s">
        <v>269</v>
      </c>
      <c r="AG74" s="662" t="str">
        <f t="shared" si="5"/>
        <v/>
      </c>
      <c r="AH74" s="663" t="s">
        <v>270</v>
      </c>
      <c r="AI74" s="664" t="str">
        <f t="shared" si="8"/>
        <v/>
      </c>
      <c r="AJ74" s="239"/>
      <c r="AK74" s="687" t="str">
        <f t="shared" si="6"/>
        <v>○</v>
      </c>
      <c r="AL74" s="688" t="str">
        <f t="shared" si="7"/>
        <v/>
      </c>
      <c r="AM74" s="689"/>
      <c r="AN74" s="689"/>
      <c r="AO74" s="689"/>
      <c r="AP74" s="689"/>
      <c r="AQ74" s="689"/>
      <c r="AR74" s="689"/>
      <c r="AS74" s="689"/>
      <c r="AT74" s="689"/>
      <c r="AU74" s="690"/>
    </row>
    <row r="75" spans="1:47" ht="33" customHeight="1" thickBot="1">
      <c r="A75" s="647">
        <f t="shared" si="4"/>
        <v>64</v>
      </c>
      <c r="B75" s="648" t="str">
        <f>IF(基本情報入力シート!C96="","",基本情報入力シート!C96)</f>
        <v/>
      </c>
      <c r="C75" s="649" t="str">
        <f>IF(基本情報入力シート!D96="","",基本情報入力シート!D96)</f>
        <v/>
      </c>
      <c r="D75" s="650" t="str">
        <f>IF(基本情報入力シート!E96="","",基本情報入力シート!E96)</f>
        <v/>
      </c>
      <c r="E75" s="650" t="str">
        <f>IF(基本情報入力シート!F96="","",基本情報入力シート!F96)</f>
        <v/>
      </c>
      <c r="F75" s="650" t="str">
        <f>IF(基本情報入力シート!G96="","",基本情報入力シート!G96)</f>
        <v/>
      </c>
      <c r="G75" s="650" t="str">
        <f>IF(基本情報入力シート!H96="","",基本情報入力シート!H96)</f>
        <v/>
      </c>
      <c r="H75" s="650" t="str">
        <f>IF(基本情報入力シート!I96="","",基本情報入力シート!I96)</f>
        <v/>
      </c>
      <c r="I75" s="650" t="str">
        <f>IF(基本情報入力シート!J96="","",基本情報入力シート!J96)</f>
        <v/>
      </c>
      <c r="J75" s="650" t="str">
        <f>IF(基本情報入力シート!K96="","",基本情報入力シート!K96)</f>
        <v/>
      </c>
      <c r="K75" s="651" t="str">
        <f>IF(基本情報入力シート!L96="","",基本情報入力シート!L96)</f>
        <v/>
      </c>
      <c r="L75" s="652" t="str">
        <f>IF(基本情報入力シート!M96="","",基本情報入力シート!M96)</f>
        <v/>
      </c>
      <c r="M75" s="652" t="str">
        <f>IF(基本情報入力シート!R96="","",基本情報入力シート!R96)</f>
        <v/>
      </c>
      <c r="N75" s="652" t="str">
        <f>IF(基本情報入力シート!W96="","",基本情報入力シート!W96)</f>
        <v/>
      </c>
      <c r="O75" s="647" t="str">
        <f>IF(基本情報入力シート!X96="","",基本情報入力シート!X96)</f>
        <v/>
      </c>
      <c r="P75" s="653" t="str">
        <f>IF(基本情報入力シート!Y96="","",基本情報入力シート!Y96)</f>
        <v/>
      </c>
      <c r="Q75" s="654" t="str">
        <f>IF(基本情報入力シート!Z96="","",基本情報入力シート!Z96)</f>
        <v/>
      </c>
      <c r="R75" s="681" t="str">
        <f>IF(基本情報入力シート!AA96="","",基本情報入力シート!AA96)</f>
        <v/>
      </c>
      <c r="S75" s="682"/>
      <c r="T75" s="683"/>
      <c r="U75" s="684" t="str">
        <f>IF(P75="","",VLOOKUP(P75,【参考】数式用!$A$5:$I$28,MATCH(T75,【参考】数式用!$H$4:$I$4,0)+7,0))</f>
        <v/>
      </c>
      <c r="V75" s="685"/>
      <c r="W75" s="285" t="s">
        <v>265</v>
      </c>
      <c r="X75" s="686"/>
      <c r="Y75" s="282" t="s">
        <v>266</v>
      </c>
      <c r="Z75" s="686"/>
      <c r="AA75" s="434" t="s">
        <v>267</v>
      </c>
      <c r="AB75" s="686"/>
      <c r="AC75" s="282" t="s">
        <v>266</v>
      </c>
      <c r="AD75" s="686"/>
      <c r="AE75" s="282" t="s">
        <v>268</v>
      </c>
      <c r="AF75" s="661" t="s">
        <v>269</v>
      </c>
      <c r="AG75" s="662" t="str">
        <f t="shared" si="5"/>
        <v/>
      </c>
      <c r="AH75" s="663" t="s">
        <v>270</v>
      </c>
      <c r="AI75" s="664" t="str">
        <f t="shared" si="8"/>
        <v/>
      </c>
      <c r="AJ75" s="239"/>
      <c r="AK75" s="687" t="str">
        <f t="shared" si="6"/>
        <v>○</v>
      </c>
      <c r="AL75" s="688" t="str">
        <f t="shared" si="7"/>
        <v/>
      </c>
      <c r="AM75" s="689"/>
      <c r="AN75" s="689"/>
      <c r="AO75" s="689"/>
      <c r="AP75" s="689"/>
      <c r="AQ75" s="689"/>
      <c r="AR75" s="689"/>
      <c r="AS75" s="689"/>
      <c r="AT75" s="689"/>
      <c r="AU75" s="690"/>
    </row>
    <row r="76" spans="1:47" ht="33" customHeight="1" thickBot="1">
      <c r="A76" s="647">
        <f t="shared" si="4"/>
        <v>65</v>
      </c>
      <c r="B76" s="648" t="str">
        <f>IF(基本情報入力シート!C97="","",基本情報入力シート!C97)</f>
        <v/>
      </c>
      <c r="C76" s="649" t="str">
        <f>IF(基本情報入力シート!D97="","",基本情報入力シート!D97)</f>
        <v/>
      </c>
      <c r="D76" s="650" t="str">
        <f>IF(基本情報入力シート!E97="","",基本情報入力シート!E97)</f>
        <v/>
      </c>
      <c r="E76" s="650" t="str">
        <f>IF(基本情報入力シート!F97="","",基本情報入力シート!F97)</f>
        <v/>
      </c>
      <c r="F76" s="650" t="str">
        <f>IF(基本情報入力シート!G97="","",基本情報入力シート!G97)</f>
        <v/>
      </c>
      <c r="G76" s="650" t="str">
        <f>IF(基本情報入力シート!H97="","",基本情報入力シート!H97)</f>
        <v/>
      </c>
      <c r="H76" s="650" t="str">
        <f>IF(基本情報入力シート!I97="","",基本情報入力シート!I97)</f>
        <v/>
      </c>
      <c r="I76" s="650" t="str">
        <f>IF(基本情報入力シート!J97="","",基本情報入力シート!J97)</f>
        <v/>
      </c>
      <c r="J76" s="650" t="str">
        <f>IF(基本情報入力シート!K97="","",基本情報入力シート!K97)</f>
        <v/>
      </c>
      <c r="K76" s="651" t="str">
        <f>IF(基本情報入力シート!L97="","",基本情報入力シート!L97)</f>
        <v/>
      </c>
      <c r="L76" s="652" t="str">
        <f>IF(基本情報入力シート!M97="","",基本情報入力シート!M97)</f>
        <v/>
      </c>
      <c r="M76" s="652" t="str">
        <f>IF(基本情報入力シート!R97="","",基本情報入力シート!R97)</f>
        <v/>
      </c>
      <c r="N76" s="652" t="str">
        <f>IF(基本情報入力シート!W97="","",基本情報入力シート!W97)</f>
        <v/>
      </c>
      <c r="O76" s="647" t="str">
        <f>IF(基本情報入力シート!X97="","",基本情報入力シート!X97)</f>
        <v/>
      </c>
      <c r="P76" s="653" t="str">
        <f>IF(基本情報入力シート!Y97="","",基本情報入力シート!Y97)</f>
        <v/>
      </c>
      <c r="Q76" s="654" t="str">
        <f>IF(基本情報入力シート!Z97="","",基本情報入力シート!Z97)</f>
        <v/>
      </c>
      <c r="R76" s="681" t="str">
        <f>IF(基本情報入力シート!AA97="","",基本情報入力シート!AA97)</f>
        <v/>
      </c>
      <c r="S76" s="682"/>
      <c r="T76" s="683"/>
      <c r="U76" s="684" t="str">
        <f>IF(P76="","",VLOOKUP(P76,【参考】数式用!$A$5:$I$28,MATCH(T76,【参考】数式用!$H$4:$I$4,0)+7,0))</f>
        <v/>
      </c>
      <c r="V76" s="685"/>
      <c r="W76" s="285" t="s">
        <v>265</v>
      </c>
      <c r="X76" s="686"/>
      <c r="Y76" s="282" t="s">
        <v>266</v>
      </c>
      <c r="Z76" s="686"/>
      <c r="AA76" s="434" t="s">
        <v>267</v>
      </c>
      <c r="AB76" s="686"/>
      <c r="AC76" s="282" t="s">
        <v>266</v>
      </c>
      <c r="AD76" s="686"/>
      <c r="AE76" s="282" t="s">
        <v>268</v>
      </c>
      <c r="AF76" s="661" t="s">
        <v>269</v>
      </c>
      <c r="AG76" s="662" t="str">
        <f t="shared" si="5"/>
        <v/>
      </c>
      <c r="AH76" s="663" t="s">
        <v>270</v>
      </c>
      <c r="AI76" s="664" t="str">
        <f t="shared" ref="AI76:AI111" si="9">IFERROR(ROUNDDOWN(ROUND(Q76*R76,0)*U76,0)*AG76,"")</f>
        <v/>
      </c>
      <c r="AJ76" s="239"/>
      <c r="AK76" s="687" t="str">
        <f t="shared" si="6"/>
        <v>○</v>
      </c>
      <c r="AL76" s="688" t="str">
        <f t="shared" si="7"/>
        <v/>
      </c>
      <c r="AM76" s="689"/>
      <c r="AN76" s="689"/>
      <c r="AO76" s="689"/>
      <c r="AP76" s="689"/>
      <c r="AQ76" s="689"/>
      <c r="AR76" s="689"/>
      <c r="AS76" s="689"/>
      <c r="AT76" s="689"/>
      <c r="AU76" s="690"/>
    </row>
    <row r="77" spans="1:47" ht="33" customHeight="1" thickBot="1">
      <c r="A77" s="647">
        <f t="shared" si="4"/>
        <v>66</v>
      </c>
      <c r="B77" s="648" t="str">
        <f>IF(基本情報入力シート!C98="","",基本情報入力シート!C98)</f>
        <v/>
      </c>
      <c r="C77" s="649" t="str">
        <f>IF(基本情報入力シート!D98="","",基本情報入力シート!D98)</f>
        <v/>
      </c>
      <c r="D77" s="650" t="str">
        <f>IF(基本情報入力シート!E98="","",基本情報入力シート!E98)</f>
        <v/>
      </c>
      <c r="E77" s="650" t="str">
        <f>IF(基本情報入力シート!F98="","",基本情報入力シート!F98)</f>
        <v/>
      </c>
      <c r="F77" s="650" t="str">
        <f>IF(基本情報入力シート!G98="","",基本情報入力シート!G98)</f>
        <v/>
      </c>
      <c r="G77" s="650" t="str">
        <f>IF(基本情報入力シート!H98="","",基本情報入力シート!H98)</f>
        <v/>
      </c>
      <c r="H77" s="650" t="str">
        <f>IF(基本情報入力シート!I98="","",基本情報入力シート!I98)</f>
        <v/>
      </c>
      <c r="I77" s="650" t="str">
        <f>IF(基本情報入力シート!J98="","",基本情報入力シート!J98)</f>
        <v/>
      </c>
      <c r="J77" s="650" t="str">
        <f>IF(基本情報入力シート!K98="","",基本情報入力シート!K98)</f>
        <v/>
      </c>
      <c r="K77" s="651" t="str">
        <f>IF(基本情報入力シート!L98="","",基本情報入力シート!L98)</f>
        <v/>
      </c>
      <c r="L77" s="652" t="str">
        <f>IF(基本情報入力シート!M98="","",基本情報入力シート!M98)</f>
        <v/>
      </c>
      <c r="M77" s="652" t="str">
        <f>IF(基本情報入力シート!R98="","",基本情報入力シート!R98)</f>
        <v/>
      </c>
      <c r="N77" s="652" t="str">
        <f>IF(基本情報入力シート!W98="","",基本情報入力シート!W98)</f>
        <v/>
      </c>
      <c r="O77" s="647" t="str">
        <f>IF(基本情報入力シート!X98="","",基本情報入力シート!X98)</f>
        <v/>
      </c>
      <c r="P77" s="653" t="str">
        <f>IF(基本情報入力シート!Y98="","",基本情報入力シート!Y98)</f>
        <v/>
      </c>
      <c r="Q77" s="654" t="str">
        <f>IF(基本情報入力シート!Z98="","",基本情報入力シート!Z98)</f>
        <v/>
      </c>
      <c r="R77" s="681" t="str">
        <f>IF(基本情報入力シート!AA98="","",基本情報入力シート!AA98)</f>
        <v/>
      </c>
      <c r="S77" s="682"/>
      <c r="T77" s="683"/>
      <c r="U77" s="684" t="str">
        <f>IF(P77="","",VLOOKUP(P77,【参考】数式用!$A$5:$I$28,MATCH(T77,【参考】数式用!$H$4:$I$4,0)+7,0))</f>
        <v/>
      </c>
      <c r="V77" s="685"/>
      <c r="W77" s="285" t="s">
        <v>265</v>
      </c>
      <c r="X77" s="686"/>
      <c r="Y77" s="282" t="s">
        <v>266</v>
      </c>
      <c r="Z77" s="686"/>
      <c r="AA77" s="434" t="s">
        <v>267</v>
      </c>
      <c r="AB77" s="686"/>
      <c r="AC77" s="282" t="s">
        <v>266</v>
      </c>
      <c r="AD77" s="686"/>
      <c r="AE77" s="282" t="s">
        <v>268</v>
      </c>
      <c r="AF77" s="661" t="s">
        <v>269</v>
      </c>
      <c r="AG77" s="662" t="str">
        <f t="shared" si="5"/>
        <v/>
      </c>
      <c r="AH77" s="663" t="s">
        <v>270</v>
      </c>
      <c r="AI77" s="664" t="str">
        <f t="shared" si="9"/>
        <v/>
      </c>
      <c r="AJ77" s="239"/>
      <c r="AK77" s="687" t="str">
        <f t="shared" si="6"/>
        <v>○</v>
      </c>
      <c r="AL77" s="688" t="str">
        <f t="shared" si="7"/>
        <v/>
      </c>
      <c r="AM77" s="689"/>
      <c r="AN77" s="689"/>
      <c r="AO77" s="689"/>
      <c r="AP77" s="689"/>
      <c r="AQ77" s="689"/>
      <c r="AR77" s="689"/>
      <c r="AS77" s="689"/>
      <c r="AT77" s="689"/>
      <c r="AU77" s="690"/>
    </row>
    <row r="78" spans="1:47" ht="33" customHeight="1" thickBot="1">
      <c r="A78" s="647">
        <f t="shared" si="4"/>
        <v>67</v>
      </c>
      <c r="B78" s="648" t="str">
        <f>IF(基本情報入力シート!C99="","",基本情報入力シート!C99)</f>
        <v/>
      </c>
      <c r="C78" s="649" t="str">
        <f>IF(基本情報入力シート!D99="","",基本情報入力シート!D99)</f>
        <v/>
      </c>
      <c r="D78" s="650" t="str">
        <f>IF(基本情報入力シート!E99="","",基本情報入力シート!E99)</f>
        <v/>
      </c>
      <c r="E78" s="650" t="str">
        <f>IF(基本情報入力シート!F99="","",基本情報入力シート!F99)</f>
        <v/>
      </c>
      <c r="F78" s="650" t="str">
        <f>IF(基本情報入力シート!G99="","",基本情報入力シート!G99)</f>
        <v/>
      </c>
      <c r="G78" s="650" t="str">
        <f>IF(基本情報入力シート!H99="","",基本情報入力シート!H99)</f>
        <v/>
      </c>
      <c r="H78" s="650" t="str">
        <f>IF(基本情報入力シート!I99="","",基本情報入力シート!I99)</f>
        <v/>
      </c>
      <c r="I78" s="650" t="str">
        <f>IF(基本情報入力シート!J99="","",基本情報入力シート!J99)</f>
        <v/>
      </c>
      <c r="J78" s="650" t="str">
        <f>IF(基本情報入力シート!K99="","",基本情報入力シート!K99)</f>
        <v/>
      </c>
      <c r="K78" s="651" t="str">
        <f>IF(基本情報入力シート!L99="","",基本情報入力シート!L99)</f>
        <v/>
      </c>
      <c r="L78" s="652" t="str">
        <f>IF(基本情報入力シート!M99="","",基本情報入力シート!M99)</f>
        <v/>
      </c>
      <c r="M78" s="652" t="str">
        <f>IF(基本情報入力シート!R99="","",基本情報入力シート!R99)</f>
        <v/>
      </c>
      <c r="N78" s="652" t="str">
        <f>IF(基本情報入力シート!W99="","",基本情報入力シート!W99)</f>
        <v/>
      </c>
      <c r="O78" s="647" t="str">
        <f>IF(基本情報入力シート!X99="","",基本情報入力シート!X99)</f>
        <v/>
      </c>
      <c r="P78" s="653" t="str">
        <f>IF(基本情報入力シート!Y99="","",基本情報入力シート!Y99)</f>
        <v/>
      </c>
      <c r="Q78" s="654" t="str">
        <f>IF(基本情報入力シート!Z99="","",基本情報入力シート!Z99)</f>
        <v/>
      </c>
      <c r="R78" s="681" t="str">
        <f>IF(基本情報入力シート!AA99="","",基本情報入力シート!AA99)</f>
        <v/>
      </c>
      <c r="S78" s="682"/>
      <c r="T78" s="683"/>
      <c r="U78" s="684" t="str">
        <f>IF(P78="","",VLOOKUP(P78,【参考】数式用!$A$5:$I$28,MATCH(T78,【参考】数式用!$H$4:$I$4,0)+7,0))</f>
        <v/>
      </c>
      <c r="V78" s="685"/>
      <c r="W78" s="285" t="s">
        <v>265</v>
      </c>
      <c r="X78" s="686"/>
      <c r="Y78" s="282" t="s">
        <v>266</v>
      </c>
      <c r="Z78" s="686"/>
      <c r="AA78" s="434" t="s">
        <v>267</v>
      </c>
      <c r="AB78" s="686"/>
      <c r="AC78" s="282" t="s">
        <v>266</v>
      </c>
      <c r="AD78" s="686"/>
      <c r="AE78" s="282" t="s">
        <v>268</v>
      </c>
      <c r="AF78" s="661" t="s">
        <v>269</v>
      </c>
      <c r="AG78" s="662" t="str">
        <f t="shared" si="5"/>
        <v/>
      </c>
      <c r="AH78" s="663" t="s">
        <v>270</v>
      </c>
      <c r="AI78" s="664" t="str">
        <f t="shared" si="9"/>
        <v/>
      </c>
      <c r="AJ78" s="239"/>
      <c r="AK78" s="687" t="str">
        <f t="shared" si="6"/>
        <v>○</v>
      </c>
      <c r="AL78" s="688" t="str">
        <f t="shared" si="7"/>
        <v/>
      </c>
      <c r="AM78" s="689"/>
      <c r="AN78" s="689"/>
      <c r="AO78" s="689"/>
      <c r="AP78" s="689"/>
      <c r="AQ78" s="689"/>
      <c r="AR78" s="689"/>
      <c r="AS78" s="689"/>
      <c r="AT78" s="689"/>
      <c r="AU78" s="690"/>
    </row>
    <row r="79" spans="1:47" ht="33" customHeight="1" thickBot="1">
      <c r="A79" s="647">
        <f t="shared" si="4"/>
        <v>68</v>
      </c>
      <c r="B79" s="648" t="str">
        <f>IF(基本情報入力シート!C100="","",基本情報入力シート!C100)</f>
        <v/>
      </c>
      <c r="C79" s="649" t="str">
        <f>IF(基本情報入力シート!D100="","",基本情報入力シート!D100)</f>
        <v/>
      </c>
      <c r="D79" s="650" t="str">
        <f>IF(基本情報入力シート!E100="","",基本情報入力シート!E100)</f>
        <v/>
      </c>
      <c r="E79" s="650" t="str">
        <f>IF(基本情報入力シート!F100="","",基本情報入力シート!F100)</f>
        <v/>
      </c>
      <c r="F79" s="650" t="str">
        <f>IF(基本情報入力シート!G100="","",基本情報入力シート!G100)</f>
        <v/>
      </c>
      <c r="G79" s="650" t="str">
        <f>IF(基本情報入力シート!H100="","",基本情報入力シート!H100)</f>
        <v/>
      </c>
      <c r="H79" s="650" t="str">
        <f>IF(基本情報入力シート!I100="","",基本情報入力シート!I100)</f>
        <v/>
      </c>
      <c r="I79" s="650" t="str">
        <f>IF(基本情報入力シート!J100="","",基本情報入力シート!J100)</f>
        <v/>
      </c>
      <c r="J79" s="650" t="str">
        <f>IF(基本情報入力シート!K100="","",基本情報入力シート!K100)</f>
        <v/>
      </c>
      <c r="K79" s="651" t="str">
        <f>IF(基本情報入力シート!L100="","",基本情報入力シート!L100)</f>
        <v/>
      </c>
      <c r="L79" s="652" t="str">
        <f>IF(基本情報入力シート!M100="","",基本情報入力シート!M100)</f>
        <v/>
      </c>
      <c r="M79" s="652" t="str">
        <f>IF(基本情報入力シート!R100="","",基本情報入力シート!R100)</f>
        <v/>
      </c>
      <c r="N79" s="652" t="str">
        <f>IF(基本情報入力シート!W100="","",基本情報入力シート!W100)</f>
        <v/>
      </c>
      <c r="O79" s="647" t="str">
        <f>IF(基本情報入力シート!X100="","",基本情報入力シート!X100)</f>
        <v/>
      </c>
      <c r="P79" s="653" t="str">
        <f>IF(基本情報入力シート!Y100="","",基本情報入力シート!Y100)</f>
        <v/>
      </c>
      <c r="Q79" s="654" t="str">
        <f>IF(基本情報入力シート!Z100="","",基本情報入力シート!Z100)</f>
        <v/>
      </c>
      <c r="R79" s="681" t="str">
        <f>IF(基本情報入力シート!AA100="","",基本情報入力シート!AA100)</f>
        <v/>
      </c>
      <c r="S79" s="682"/>
      <c r="T79" s="683"/>
      <c r="U79" s="684" t="str">
        <f>IF(P79="","",VLOOKUP(P79,【参考】数式用!$A$5:$I$28,MATCH(T79,【参考】数式用!$H$4:$I$4,0)+7,0))</f>
        <v/>
      </c>
      <c r="V79" s="685"/>
      <c r="W79" s="285" t="s">
        <v>265</v>
      </c>
      <c r="X79" s="686"/>
      <c r="Y79" s="282" t="s">
        <v>266</v>
      </c>
      <c r="Z79" s="686"/>
      <c r="AA79" s="434" t="s">
        <v>267</v>
      </c>
      <c r="AB79" s="686"/>
      <c r="AC79" s="282" t="s">
        <v>266</v>
      </c>
      <c r="AD79" s="686"/>
      <c r="AE79" s="282" t="s">
        <v>268</v>
      </c>
      <c r="AF79" s="661" t="s">
        <v>269</v>
      </c>
      <c r="AG79" s="662" t="str">
        <f t="shared" si="5"/>
        <v/>
      </c>
      <c r="AH79" s="663" t="s">
        <v>270</v>
      </c>
      <c r="AI79" s="664" t="str">
        <f t="shared" si="9"/>
        <v/>
      </c>
      <c r="AJ79" s="239"/>
      <c r="AK79" s="687" t="str">
        <f t="shared" si="6"/>
        <v>○</v>
      </c>
      <c r="AL79" s="688" t="str">
        <f t="shared" si="7"/>
        <v/>
      </c>
      <c r="AM79" s="689"/>
      <c r="AN79" s="689"/>
      <c r="AO79" s="689"/>
      <c r="AP79" s="689"/>
      <c r="AQ79" s="689"/>
      <c r="AR79" s="689"/>
      <c r="AS79" s="689"/>
      <c r="AT79" s="689"/>
      <c r="AU79" s="690"/>
    </row>
    <row r="80" spans="1:47" ht="33" customHeight="1" thickBot="1">
      <c r="A80" s="647">
        <f t="shared" si="4"/>
        <v>69</v>
      </c>
      <c r="B80" s="648" t="str">
        <f>IF(基本情報入力シート!C101="","",基本情報入力シート!C101)</f>
        <v/>
      </c>
      <c r="C80" s="649" t="str">
        <f>IF(基本情報入力シート!D101="","",基本情報入力シート!D101)</f>
        <v/>
      </c>
      <c r="D80" s="650" t="str">
        <f>IF(基本情報入力シート!E101="","",基本情報入力シート!E101)</f>
        <v/>
      </c>
      <c r="E80" s="650" t="str">
        <f>IF(基本情報入力シート!F101="","",基本情報入力シート!F101)</f>
        <v/>
      </c>
      <c r="F80" s="650" t="str">
        <f>IF(基本情報入力シート!G101="","",基本情報入力シート!G101)</f>
        <v/>
      </c>
      <c r="G80" s="650" t="str">
        <f>IF(基本情報入力シート!H101="","",基本情報入力シート!H101)</f>
        <v/>
      </c>
      <c r="H80" s="650" t="str">
        <f>IF(基本情報入力シート!I101="","",基本情報入力シート!I101)</f>
        <v/>
      </c>
      <c r="I80" s="650" t="str">
        <f>IF(基本情報入力シート!J101="","",基本情報入力シート!J101)</f>
        <v/>
      </c>
      <c r="J80" s="650" t="str">
        <f>IF(基本情報入力シート!K101="","",基本情報入力シート!K101)</f>
        <v/>
      </c>
      <c r="K80" s="651" t="str">
        <f>IF(基本情報入力シート!L101="","",基本情報入力シート!L101)</f>
        <v/>
      </c>
      <c r="L80" s="652" t="str">
        <f>IF(基本情報入力シート!M101="","",基本情報入力シート!M101)</f>
        <v/>
      </c>
      <c r="M80" s="652" t="str">
        <f>IF(基本情報入力シート!R101="","",基本情報入力シート!R101)</f>
        <v/>
      </c>
      <c r="N80" s="652" t="str">
        <f>IF(基本情報入力シート!W101="","",基本情報入力シート!W101)</f>
        <v/>
      </c>
      <c r="O80" s="647" t="str">
        <f>IF(基本情報入力シート!X101="","",基本情報入力シート!X101)</f>
        <v/>
      </c>
      <c r="P80" s="653" t="str">
        <f>IF(基本情報入力シート!Y101="","",基本情報入力シート!Y101)</f>
        <v/>
      </c>
      <c r="Q80" s="654" t="str">
        <f>IF(基本情報入力シート!Z101="","",基本情報入力シート!Z101)</f>
        <v/>
      </c>
      <c r="R80" s="681" t="str">
        <f>IF(基本情報入力シート!AA101="","",基本情報入力シート!AA101)</f>
        <v/>
      </c>
      <c r="S80" s="682"/>
      <c r="T80" s="683"/>
      <c r="U80" s="684" t="str">
        <f>IF(P80="","",VLOOKUP(P80,【参考】数式用!$A$5:$I$28,MATCH(T80,【参考】数式用!$H$4:$I$4,0)+7,0))</f>
        <v/>
      </c>
      <c r="V80" s="685"/>
      <c r="W80" s="285" t="s">
        <v>265</v>
      </c>
      <c r="X80" s="686"/>
      <c r="Y80" s="282" t="s">
        <v>266</v>
      </c>
      <c r="Z80" s="686"/>
      <c r="AA80" s="434" t="s">
        <v>267</v>
      </c>
      <c r="AB80" s="686"/>
      <c r="AC80" s="282" t="s">
        <v>266</v>
      </c>
      <c r="AD80" s="686"/>
      <c r="AE80" s="282" t="s">
        <v>268</v>
      </c>
      <c r="AF80" s="661" t="s">
        <v>269</v>
      </c>
      <c r="AG80" s="662" t="str">
        <f t="shared" si="5"/>
        <v/>
      </c>
      <c r="AH80" s="663" t="s">
        <v>270</v>
      </c>
      <c r="AI80" s="664" t="str">
        <f t="shared" si="9"/>
        <v/>
      </c>
      <c r="AJ80" s="239"/>
      <c r="AK80" s="687" t="str">
        <f t="shared" si="6"/>
        <v>○</v>
      </c>
      <c r="AL80" s="688" t="str">
        <f t="shared" si="7"/>
        <v/>
      </c>
      <c r="AM80" s="689"/>
      <c r="AN80" s="689"/>
      <c r="AO80" s="689"/>
      <c r="AP80" s="689"/>
      <c r="AQ80" s="689"/>
      <c r="AR80" s="689"/>
      <c r="AS80" s="689"/>
      <c r="AT80" s="689"/>
      <c r="AU80" s="690"/>
    </row>
    <row r="81" spans="1:47" ht="33" customHeight="1" thickBot="1">
      <c r="A81" s="647">
        <f t="shared" si="4"/>
        <v>70</v>
      </c>
      <c r="B81" s="648" t="str">
        <f>IF(基本情報入力シート!C102="","",基本情報入力シート!C102)</f>
        <v/>
      </c>
      <c r="C81" s="649" t="str">
        <f>IF(基本情報入力シート!D102="","",基本情報入力シート!D102)</f>
        <v/>
      </c>
      <c r="D81" s="650" t="str">
        <f>IF(基本情報入力シート!E102="","",基本情報入力シート!E102)</f>
        <v/>
      </c>
      <c r="E81" s="650" t="str">
        <f>IF(基本情報入力シート!F102="","",基本情報入力シート!F102)</f>
        <v/>
      </c>
      <c r="F81" s="650" t="str">
        <f>IF(基本情報入力シート!G102="","",基本情報入力シート!G102)</f>
        <v/>
      </c>
      <c r="G81" s="650" t="str">
        <f>IF(基本情報入力シート!H102="","",基本情報入力シート!H102)</f>
        <v/>
      </c>
      <c r="H81" s="650" t="str">
        <f>IF(基本情報入力シート!I102="","",基本情報入力シート!I102)</f>
        <v/>
      </c>
      <c r="I81" s="650" t="str">
        <f>IF(基本情報入力シート!J102="","",基本情報入力シート!J102)</f>
        <v/>
      </c>
      <c r="J81" s="650" t="str">
        <f>IF(基本情報入力シート!K102="","",基本情報入力シート!K102)</f>
        <v/>
      </c>
      <c r="K81" s="651" t="str">
        <f>IF(基本情報入力シート!L102="","",基本情報入力シート!L102)</f>
        <v/>
      </c>
      <c r="L81" s="652" t="str">
        <f>IF(基本情報入力シート!M102="","",基本情報入力シート!M102)</f>
        <v/>
      </c>
      <c r="M81" s="652" t="str">
        <f>IF(基本情報入力シート!R102="","",基本情報入力シート!R102)</f>
        <v/>
      </c>
      <c r="N81" s="652" t="str">
        <f>IF(基本情報入力シート!W102="","",基本情報入力シート!W102)</f>
        <v/>
      </c>
      <c r="O81" s="647" t="str">
        <f>IF(基本情報入力シート!X102="","",基本情報入力シート!X102)</f>
        <v/>
      </c>
      <c r="P81" s="653" t="str">
        <f>IF(基本情報入力シート!Y102="","",基本情報入力シート!Y102)</f>
        <v/>
      </c>
      <c r="Q81" s="654" t="str">
        <f>IF(基本情報入力シート!Z102="","",基本情報入力シート!Z102)</f>
        <v/>
      </c>
      <c r="R81" s="681" t="str">
        <f>IF(基本情報入力シート!AA102="","",基本情報入力シート!AA102)</f>
        <v/>
      </c>
      <c r="S81" s="682"/>
      <c r="T81" s="683"/>
      <c r="U81" s="684" t="str">
        <f>IF(P81="","",VLOOKUP(P81,【参考】数式用!$A$5:$I$28,MATCH(T81,【参考】数式用!$H$4:$I$4,0)+7,0))</f>
        <v/>
      </c>
      <c r="V81" s="685"/>
      <c r="W81" s="285" t="s">
        <v>265</v>
      </c>
      <c r="X81" s="686"/>
      <c r="Y81" s="282" t="s">
        <v>266</v>
      </c>
      <c r="Z81" s="686"/>
      <c r="AA81" s="434" t="s">
        <v>267</v>
      </c>
      <c r="AB81" s="686"/>
      <c r="AC81" s="282" t="s">
        <v>266</v>
      </c>
      <c r="AD81" s="686"/>
      <c r="AE81" s="282" t="s">
        <v>268</v>
      </c>
      <c r="AF81" s="661" t="s">
        <v>269</v>
      </c>
      <c r="AG81" s="662" t="str">
        <f t="shared" ref="AG81:AG111" si="10">IF(X81&gt;=1,(AB81*12+AD81)-(X81*12+Z81)+1,"")</f>
        <v/>
      </c>
      <c r="AH81" s="663" t="s">
        <v>270</v>
      </c>
      <c r="AI81" s="664" t="str">
        <f t="shared" si="9"/>
        <v/>
      </c>
      <c r="AJ81" s="239"/>
      <c r="AK81" s="687" t="str">
        <f t="shared" si="6"/>
        <v>○</v>
      </c>
      <c r="AL81" s="688" t="str">
        <f t="shared" si="7"/>
        <v/>
      </c>
      <c r="AM81" s="689"/>
      <c r="AN81" s="689"/>
      <c r="AO81" s="689"/>
      <c r="AP81" s="689"/>
      <c r="AQ81" s="689"/>
      <c r="AR81" s="689"/>
      <c r="AS81" s="689"/>
      <c r="AT81" s="689"/>
      <c r="AU81" s="690"/>
    </row>
    <row r="82" spans="1:47" ht="33" customHeight="1" thickBot="1">
      <c r="A82" s="647">
        <f t="shared" si="4"/>
        <v>71</v>
      </c>
      <c r="B82" s="648" t="str">
        <f>IF(基本情報入力シート!C103="","",基本情報入力シート!C103)</f>
        <v/>
      </c>
      <c r="C82" s="649" t="str">
        <f>IF(基本情報入力シート!D103="","",基本情報入力シート!D103)</f>
        <v/>
      </c>
      <c r="D82" s="650" t="str">
        <f>IF(基本情報入力シート!E103="","",基本情報入力シート!E103)</f>
        <v/>
      </c>
      <c r="E82" s="650" t="str">
        <f>IF(基本情報入力シート!F103="","",基本情報入力シート!F103)</f>
        <v/>
      </c>
      <c r="F82" s="650" t="str">
        <f>IF(基本情報入力シート!G103="","",基本情報入力シート!G103)</f>
        <v/>
      </c>
      <c r="G82" s="650" t="str">
        <f>IF(基本情報入力シート!H103="","",基本情報入力シート!H103)</f>
        <v/>
      </c>
      <c r="H82" s="650" t="str">
        <f>IF(基本情報入力シート!I103="","",基本情報入力シート!I103)</f>
        <v/>
      </c>
      <c r="I82" s="650" t="str">
        <f>IF(基本情報入力シート!J103="","",基本情報入力シート!J103)</f>
        <v/>
      </c>
      <c r="J82" s="650" t="str">
        <f>IF(基本情報入力シート!K103="","",基本情報入力シート!K103)</f>
        <v/>
      </c>
      <c r="K82" s="651" t="str">
        <f>IF(基本情報入力シート!L103="","",基本情報入力シート!L103)</f>
        <v/>
      </c>
      <c r="L82" s="652" t="str">
        <f>IF(基本情報入力シート!M103="","",基本情報入力シート!M103)</f>
        <v/>
      </c>
      <c r="M82" s="652" t="str">
        <f>IF(基本情報入力シート!R103="","",基本情報入力シート!R103)</f>
        <v/>
      </c>
      <c r="N82" s="652" t="str">
        <f>IF(基本情報入力シート!W103="","",基本情報入力シート!W103)</f>
        <v/>
      </c>
      <c r="O82" s="647" t="str">
        <f>IF(基本情報入力シート!X103="","",基本情報入力シート!X103)</f>
        <v/>
      </c>
      <c r="P82" s="653" t="str">
        <f>IF(基本情報入力シート!Y103="","",基本情報入力シート!Y103)</f>
        <v/>
      </c>
      <c r="Q82" s="654" t="str">
        <f>IF(基本情報入力シート!Z103="","",基本情報入力シート!Z103)</f>
        <v/>
      </c>
      <c r="R82" s="681" t="str">
        <f>IF(基本情報入力シート!AA103="","",基本情報入力シート!AA103)</f>
        <v/>
      </c>
      <c r="S82" s="682"/>
      <c r="T82" s="683"/>
      <c r="U82" s="684" t="str">
        <f>IF(P82="","",VLOOKUP(P82,【参考】数式用!$A$5:$I$28,MATCH(T82,【参考】数式用!$H$4:$I$4,0)+7,0))</f>
        <v/>
      </c>
      <c r="V82" s="685"/>
      <c r="W82" s="285" t="s">
        <v>265</v>
      </c>
      <c r="X82" s="686"/>
      <c r="Y82" s="282" t="s">
        <v>266</v>
      </c>
      <c r="Z82" s="686"/>
      <c r="AA82" s="434" t="s">
        <v>267</v>
      </c>
      <c r="AB82" s="686"/>
      <c r="AC82" s="282" t="s">
        <v>266</v>
      </c>
      <c r="AD82" s="686"/>
      <c r="AE82" s="282" t="s">
        <v>268</v>
      </c>
      <c r="AF82" s="661" t="s">
        <v>269</v>
      </c>
      <c r="AG82" s="662" t="str">
        <f t="shared" si="10"/>
        <v/>
      </c>
      <c r="AH82" s="663" t="s">
        <v>270</v>
      </c>
      <c r="AI82" s="664" t="str">
        <f t="shared" si="9"/>
        <v/>
      </c>
      <c r="AJ82" s="239"/>
      <c r="AK82" s="687" t="str">
        <f t="shared" si="6"/>
        <v>○</v>
      </c>
      <c r="AL82" s="688" t="str">
        <f t="shared" si="7"/>
        <v/>
      </c>
      <c r="AM82" s="689"/>
      <c r="AN82" s="689"/>
      <c r="AO82" s="689"/>
      <c r="AP82" s="689"/>
      <c r="AQ82" s="689"/>
      <c r="AR82" s="689"/>
      <c r="AS82" s="689"/>
      <c r="AT82" s="689"/>
      <c r="AU82" s="690"/>
    </row>
    <row r="83" spans="1:47" ht="33" customHeight="1" thickBot="1">
      <c r="A83" s="647">
        <f t="shared" si="4"/>
        <v>72</v>
      </c>
      <c r="B83" s="648" t="str">
        <f>IF(基本情報入力シート!C104="","",基本情報入力シート!C104)</f>
        <v/>
      </c>
      <c r="C83" s="649" t="str">
        <f>IF(基本情報入力シート!D104="","",基本情報入力シート!D104)</f>
        <v/>
      </c>
      <c r="D83" s="650" t="str">
        <f>IF(基本情報入力シート!E104="","",基本情報入力シート!E104)</f>
        <v/>
      </c>
      <c r="E83" s="650" t="str">
        <f>IF(基本情報入力シート!F104="","",基本情報入力シート!F104)</f>
        <v/>
      </c>
      <c r="F83" s="650" t="str">
        <f>IF(基本情報入力シート!G104="","",基本情報入力シート!G104)</f>
        <v/>
      </c>
      <c r="G83" s="650" t="str">
        <f>IF(基本情報入力シート!H104="","",基本情報入力シート!H104)</f>
        <v/>
      </c>
      <c r="H83" s="650" t="str">
        <f>IF(基本情報入力シート!I104="","",基本情報入力シート!I104)</f>
        <v/>
      </c>
      <c r="I83" s="650" t="str">
        <f>IF(基本情報入力シート!J104="","",基本情報入力シート!J104)</f>
        <v/>
      </c>
      <c r="J83" s="650" t="str">
        <f>IF(基本情報入力シート!K104="","",基本情報入力シート!K104)</f>
        <v/>
      </c>
      <c r="K83" s="651" t="str">
        <f>IF(基本情報入力シート!L104="","",基本情報入力シート!L104)</f>
        <v/>
      </c>
      <c r="L83" s="652" t="str">
        <f>IF(基本情報入力シート!M104="","",基本情報入力シート!M104)</f>
        <v/>
      </c>
      <c r="M83" s="652" t="str">
        <f>IF(基本情報入力シート!R104="","",基本情報入力シート!R104)</f>
        <v/>
      </c>
      <c r="N83" s="652" t="str">
        <f>IF(基本情報入力シート!W104="","",基本情報入力シート!W104)</f>
        <v/>
      </c>
      <c r="O83" s="647" t="str">
        <f>IF(基本情報入力シート!X104="","",基本情報入力シート!X104)</f>
        <v/>
      </c>
      <c r="P83" s="653" t="str">
        <f>IF(基本情報入力シート!Y104="","",基本情報入力シート!Y104)</f>
        <v/>
      </c>
      <c r="Q83" s="654" t="str">
        <f>IF(基本情報入力シート!Z104="","",基本情報入力シート!Z104)</f>
        <v/>
      </c>
      <c r="R83" s="681" t="str">
        <f>IF(基本情報入力シート!AA104="","",基本情報入力シート!AA104)</f>
        <v/>
      </c>
      <c r="S83" s="682"/>
      <c r="T83" s="683"/>
      <c r="U83" s="684" t="str">
        <f>IF(P83="","",VLOOKUP(P83,【参考】数式用!$A$5:$I$28,MATCH(T83,【参考】数式用!$H$4:$I$4,0)+7,0))</f>
        <v/>
      </c>
      <c r="V83" s="685"/>
      <c r="W83" s="285" t="s">
        <v>265</v>
      </c>
      <c r="X83" s="686"/>
      <c r="Y83" s="282" t="s">
        <v>266</v>
      </c>
      <c r="Z83" s="686"/>
      <c r="AA83" s="434" t="s">
        <v>267</v>
      </c>
      <c r="AB83" s="686"/>
      <c r="AC83" s="282" t="s">
        <v>266</v>
      </c>
      <c r="AD83" s="686"/>
      <c r="AE83" s="282" t="s">
        <v>268</v>
      </c>
      <c r="AF83" s="661" t="s">
        <v>269</v>
      </c>
      <c r="AG83" s="662" t="str">
        <f t="shared" si="10"/>
        <v/>
      </c>
      <c r="AH83" s="663" t="s">
        <v>270</v>
      </c>
      <c r="AI83" s="664" t="str">
        <f t="shared" si="9"/>
        <v/>
      </c>
      <c r="AJ83" s="239"/>
      <c r="AK83" s="687" t="str">
        <f t="shared" ref="AK83:AK111" si="11">IFERROR(IF(AND(T83="特定加算Ⅰ",OR(V83="",V83="-",V83="いずれも取得していない")),"☓","○"),"")</f>
        <v>○</v>
      </c>
      <c r="AL83" s="688" t="str">
        <f t="shared" ref="AL83:AL111" si="12">IFERROR(IF(AND(T83="特定加算Ⅰ",OR(V83="",V83="-",V83="いずれも取得していない")),"！特定加算Ⅰが選択されています。該当する介護福祉士配置等要件を選択してください。",""),"")</f>
        <v/>
      </c>
      <c r="AM83" s="689"/>
      <c r="AN83" s="689"/>
      <c r="AO83" s="689"/>
      <c r="AP83" s="689"/>
      <c r="AQ83" s="689"/>
      <c r="AR83" s="689"/>
      <c r="AS83" s="689"/>
      <c r="AT83" s="689"/>
      <c r="AU83" s="690"/>
    </row>
    <row r="84" spans="1:47" ht="33" customHeight="1" thickBot="1">
      <c r="A84" s="647">
        <f t="shared" si="4"/>
        <v>73</v>
      </c>
      <c r="B84" s="648" t="str">
        <f>IF(基本情報入力シート!C105="","",基本情報入力シート!C105)</f>
        <v/>
      </c>
      <c r="C84" s="649" t="str">
        <f>IF(基本情報入力シート!D105="","",基本情報入力シート!D105)</f>
        <v/>
      </c>
      <c r="D84" s="650" t="str">
        <f>IF(基本情報入力シート!E105="","",基本情報入力シート!E105)</f>
        <v/>
      </c>
      <c r="E84" s="650" t="str">
        <f>IF(基本情報入力シート!F105="","",基本情報入力シート!F105)</f>
        <v/>
      </c>
      <c r="F84" s="650" t="str">
        <f>IF(基本情報入力シート!G105="","",基本情報入力シート!G105)</f>
        <v/>
      </c>
      <c r="G84" s="650" t="str">
        <f>IF(基本情報入力シート!H105="","",基本情報入力シート!H105)</f>
        <v/>
      </c>
      <c r="H84" s="650" t="str">
        <f>IF(基本情報入力シート!I105="","",基本情報入力シート!I105)</f>
        <v/>
      </c>
      <c r="I84" s="650" t="str">
        <f>IF(基本情報入力シート!J105="","",基本情報入力シート!J105)</f>
        <v/>
      </c>
      <c r="J84" s="650" t="str">
        <f>IF(基本情報入力シート!K105="","",基本情報入力シート!K105)</f>
        <v/>
      </c>
      <c r="K84" s="651" t="str">
        <f>IF(基本情報入力シート!L105="","",基本情報入力シート!L105)</f>
        <v/>
      </c>
      <c r="L84" s="652" t="str">
        <f>IF(基本情報入力シート!M105="","",基本情報入力シート!M105)</f>
        <v/>
      </c>
      <c r="M84" s="652" t="str">
        <f>IF(基本情報入力シート!R105="","",基本情報入力シート!R105)</f>
        <v/>
      </c>
      <c r="N84" s="652" t="str">
        <f>IF(基本情報入力シート!W105="","",基本情報入力シート!W105)</f>
        <v/>
      </c>
      <c r="O84" s="647" t="str">
        <f>IF(基本情報入力シート!X105="","",基本情報入力シート!X105)</f>
        <v/>
      </c>
      <c r="P84" s="653" t="str">
        <f>IF(基本情報入力シート!Y105="","",基本情報入力シート!Y105)</f>
        <v/>
      </c>
      <c r="Q84" s="654" t="str">
        <f>IF(基本情報入力シート!Z105="","",基本情報入力シート!Z105)</f>
        <v/>
      </c>
      <c r="R84" s="681" t="str">
        <f>IF(基本情報入力シート!AA105="","",基本情報入力シート!AA105)</f>
        <v/>
      </c>
      <c r="S84" s="682"/>
      <c r="T84" s="683"/>
      <c r="U84" s="684" t="str">
        <f>IF(P84="","",VLOOKUP(P84,【参考】数式用!$A$5:$I$28,MATCH(T84,【参考】数式用!$H$4:$I$4,0)+7,0))</f>
        <v/>
      </c>
      <c r="V84" s="685"/>
      <c r="W84" s="285" t="s">
        <v>265</v>
      </c>
      <c r="X84" s="686"/>
      <c r="Y84" s="282" t="s">
        <v>266</v>
      </c>
      <c r="Z84" s="686"/>
      <c r="AA84" s="434" t="s">
        <v>267</v>
      </c>
      <c r="AB84" s="686"/>
      <c r="AC84" s="282" t="s">
        <v>266</v>
      </c>
      <c r="AD84" s="686"/>
      <c r="AE84" s="282" t="s">
        <v>268</v>
      </c>
      <c r="AF84" s="661" t="s">
        <v>269</v>
      </c>
      <c r="AG84" s="662" t="str">
        <f t="shared" si="10"/>
        <v/>
      </c>
      <c r="AH84" s="663" t="s">
        <v>270</v>
      </c>
      <c r="AI84" s="664" t="str">
        <f t="shared" si="9"/>
        <v/>
      </c>
      <c r="AJ84" s="239"/>
      <c r="AK84" s="687" t="str">
        <f t="shared" si="11"/>
        <v>○</v>
      </c>
      <c r="AL84" s="688" t="str">
        <f t="shared" si="12"/>
        <v/>
      </c>
      <c r="AM84" s="689"/>
      <c r="AN84" s="689"/>
      <c r="AO84" s="689"/>
      <c r="AP84" s="689"/>
      <c r="AQ84" s="689"/>
      <c r="AR84" s="689"/>
      <c r="AS84" s="689"/>
      <c r="AT84" s="689"/>
      <c r="AU84" s="690"/>
    </row>
    <row r="85" spans="1:47" ht="33" customHeight="1" thickBot="1">
      <c r="A85" s="647">
        <f t="shared" si="4"/>
        <v>74</v>
      </c>
      <c r="B85" s="648" t="str">
        <f>IF(基本情報入力シート!C106="","",基本情報入力シート!C106)</f>
        <v/>
      </c>
      <c r="C85" s="649" t="str">
        <f>IF(基本情報入力シート!D106="","",基本情報入力シート!D106)</f>
        <v/>
      </c>
      <c r="D85" s="650" t="str">
        <f>IF(基本情報入力シート!E106="","",基本情報入力シート!E106)</f>
        <v/>
      </c>
      <c r="E85" s="650" t="str">
        <f>IF(基本情報入力シート!F106="","",基本情報入力シート!F106)</f>
        <v/>
      </c>
      <c r="F85" s="650" t="str">
        <f>IF(基本情報入力シート!G106="","",基本情報入力シート!G106)</f>
        <v/>
      </c>
      <c r="G85" s="650" t="str">
        <f>IF(基本情報入力シート!H106="","",基本情報入力シート!H106)</f>
        <v/>
      </c>
      <c r="H85" s="650" t="str">
        <f>IF(基本情報入力シート!I106="","",基本情報入力シート!I106)</f>
        <v/>
      </c>
      <c r="I85" s="650" t="str">
        <f>IF(基本情報入力シート!J106="","",基本情報入力シート!J106)</f>
        <v/>
      </c>
      <c r="J85" s="650" t="str">
        <f>IF(基本情報入力シート!K106="","",基本情報入力シート!K106)</f>
        <v/>
      </c>
      <c r="K85" s="651" t="str">
        <f>IF(基本情報入力シート!L106="","",基本情報入力シート!L106)</f>
        <v/>
      </c>
      <c r="L85" s="652" t="str">
        <f>IF(基本情報入力シート!M106="","",基本情報入力シート!M106)</f>
        <v/>
      </c>
      <c r="M85" s="652" t="str">
        <f>IF(基本情報入力シート!R106="","",基本情報入力シート!R106)</f>
        <v/>
      </c>
      <c r="N85" s="652" t="str">
        <f>IF(基本情報入力シート!W106="","",基本情報入力シート!W106)</f>
        <v/>
      </c>
      <c r="O85" s="647" t="str">
        <f>IF(基本情報入力シート!X106="","",基本情報入力シート!X106)</f>
        <v/>
      </c>
      <c r="P85" s="653" t="str">
        <f>IF(基本情報入力シート!Y106="","",基本情報入力シート!Y106)</f>
        <v/>
      </c>
      <c r="Q85" s="654" t="str">
        <f>IF(基本情報入力シート!Z106="","",基本情報入力シート!Z106)</f>
        <v/>
      </c>
      <c r="R85" s="681" t="str">
        <f>IF(基本情報入力シート!AA106="","",基本情報入力シート!AA106)</f>
        <v/>
      </c>
      <c r="S85" s="682"/>
      <c r="T85" s="683"/>
      <c r="U85" s="684" t="str">
        <f>IF(P85="","",VLOOKUP(P85,【参考】数式用!$A$5:$I$28,MATCH(T85,【参考】数式用!$H$4:$I$4,0)+7,0))</f>
        <v/>
      </c>
      <c r="V85" s="685"/>
      <c r="W85" s="285" t="s">
        <v>265</v>
      </c>
      <c r="X85" s="686"/>
      <c r="Y85" s="282" t="s">
        <v>266</v>
      </c>
      <c r="Z85" s="686"/>
      <c r="AA85" s="434" t="s">
        <v>267</v>
      </c>
      <c r="AB85" s="686"/>
      <c r="AC85" s="282" t="s">
        <v>266</v>
      </c>
      <c r="AD85" s="686"/>
      <c r="AE85" s="282" t="s">
        <v>268</v>
      </c>
      <c r="AF85" s="661" t="s">
        <v>269</v>
      </c>
      <c r="AG85" s="662" t="str">
        <f t="shared" si="10"/>
        <v/>
      </c>
      <c r="AH85" s="663" t="s">
        <v>270</v>
      </c>
      <c r="AI85" s="664" t="str">
        <f t="shared" si="9"/>
        <v/>
      </c>
      <c r="AJ85" s="239"/>
      <c r="AK85" s="687" t="str">
        <f t="shared" si="11"/>
        <v>○</v>
      </c>
      <c r="AL85" s="688" t="str">
        <f t="shared" si="12"/>
        <v/>
      </c>
      <c r="AM85" s="689"/>
      <c r="AN85" s="689"/>
      <c r="AO85" s="689"/>
      <c r="AP85" s="689"/>
      <c r="AQ85" s="689"/>
      <c r="AR85" s="689"/>
      <c r="AS85" s="689"/>
      <c r="AT85" s="689"/>
      <c r="AU85" s="690"/>
    </row>
    <row r="86" spans="1:47" ht="33" customHeight="1" thickBot="1">
      <c r="A86" s="647">
        <f t="shared" si="4"/>
        <v>75</v>
      </c>
      <c r="B86" s="648" t="str">
        <f>IF(基本情報入力シート!C107="","",基本情報入力シート!C107)</f>
        <v/>
      </c>
      <c r="C86" s="649" t="str">
        <f>IF(基本情報入力シート!D107="","",基本情報入力シート!D107)</f>
        <v/>
      </c>
      <c r="D86" s="650" t="str">
        <f>IF(基本情報入力シート!E107="","",基本情報入力シート!E107)</f>
        <v/>
      </c>
      <c r="E86" s="650" t="str">
        <f>IF(基本情報入力シート!F107="","",基本情報入力シート!F107)</f>
        <v/>
      </c>
      <c r="F86" s="650" t="str">
        <f>IF(基本情報入力シート!G107="","",基本情報入力シート!G107)</f>
        <v/>
      </c>
      <c r="G86" s="650" t="str">
        <f>IF(基本情報入力シート!H107="","",基本情報入力シート!H107)</f>
        <v/>
      </c>
      <c r="H86" s="650" t="str">
        <f>IF(基本情報入力シート!I107="","",基本情報入力シート!I107)</f>
        <v/>
      </c>
      <c r="I86" s="650" t="str">
        <f>IF(基本情報入力シート!J107="","",基本情報入力シート!J107)</f>
        <v/>
      </c>
      <c r="J86" s="650" t="str">
        <f>IF(基本情報入力シート!K107="","",基本情報入力シート!K107)</f>
        <v/>
      </c>
      <c r="K86" s="651" t="str">
        <f>IF(基本情報入力シート!L107="","",基本情報入力シート!L107)</f>
        <v/>
      </c>
      <c r="L86" s="652" t="str">
        <f>IF(基本情報入力シート!M107="","",基本情報入力シート!M107)</f>
        <v/>
      </c>
      <c r="M86" s="652" t="str">
        <f>IF(基本情報入力シート!R107="","",基本情報入力シート!R107)</f>
        <v/>
      </c>
      <c r="N86" s="652" t="str">
        <f>IF(基本情報入力シート!W107="","",基本情報入力シート!W107)</f>
        <v/>
      </c>
      <c r="O86" s="647" t="str">
        <f>IF(基本情報入力シート!X107="","",基本情報入力シート!X107)</f>
        <v/>
      </c>
      <c r="P86" s="653" t="str">
        <f>IF(基本情報入力シート!Y107="","",基本情報入力シート!Y107)</f>
        <v/>
      </c>
      <c r="Q86" s="654" t="str">
        <f>IF(基本情報入力シート!Z107="","",基本情報入力シート!Z107)</f>
        <v/>
      </c>
      <c r="R86" s="681" t="str">
        <f>IF(基本情報入力シート!AA107="","",基本情報入力シート!AA107)</f>
        <v/>
      </c>
      <c r="S86" s="682"/>
      <c r="T86" s="683"/>
      <c r="U86" s="684" t="str">
        <f>IF(P86="","",VLOOKUP(P86,【参考】数式用!$A$5:$I$28,MATCH(T86,【参考】数式用!$H$4:$I$4,0)+7,0))</f>
        <v/>
      </c>
      <c r="V86" s="685"/>
      <c r="W86" s="285" t="s">
        <v>265</v>
      </c>
      <c r="X86" s="686"/>
      <c r="Y86" s="282" t="s">
        <v>266</v>
      </c>
      <c r="Z86" s="686"/>
      <c r="AA86" s="434" t="s">
        <v>267</v>
      </c>
      <c r="AB86" s="686"/>
      <c r="AC86" s="282" t="s">
        <v>266</v>
      </c>
      <c r="AD86" s="686"/>
      <c r="AE86" s="282" t="s">
        <v>268</v>
      </c>
      <c r="AF86" s="661" t="s">
        <v>269</v>
      </c>
      <c r="AG86" s="662" t="str">
        <f t="shared" si="10"/>
        <v/>
      </c>
      <c r="AH86" s="663" t="s">
        <v>270</v>
      </c>
      <c r="AI86" s="664" t="str">
        <f t="shared" si="9"/>
        <v/>
      </c>
      <c r="AJ86" s="239"/>
      <c r="AK86" s="687" t="str">
        <f t="shared" si="11"/>
        <v>○</v>
      </c>
      <c r="AL86" s="688" t="str">
        <f t="shared" si="12"/>
        <v/>
      </c>
      <c r="AM86" s="689"/>
      <c r="AN86" s="689"/>
      <c r="AO86" s="689"/>
      <c r="AP86" s="689"/>
      <c r="AQ86" s="689"/>
      <c r="AR86" s="689"/>
      <c r="AS86" s="689"/>
      <c r="AT86" s="689"/>
      <c r="AU86" s="690"/>
    </row>
    <row r="87" spans="1:47" ht="33" customHeight="1" thickBot="1">
      <c r="A87" s="647">
        <f t="shared" si="4"/>
        <v>76</v>
      </c>
      <c r="B87" s="648" t="str">
        <f>IF(基本情報入力シート!C108="","",基本情報入力シート!C108)</f>
        <v/>
      </c>
      <c r="C87" s="649" t="str">
        <f>IF(基本情報入力シート!D108="","",基本情報入力シート!D108)</f>
        <v/>
      </c>
      <c r="D87" s="650" t="str">
        <f>IF(基本情報入力シート!E108="","",基本情報入力シート!E108)</f>
        <v/>
      </c>
      <c r="E87" s="650" t="str">
        <f>IF(基本情報入力シート!F108="","",基本情報入力シート!F108)</f>
        <v/>
      </c>
      <c r="F87" s="650" t="str">
        <f>IF(基本情報入力シート!G108="","",基本情報入力シート!G108)</f>
        <v/>
      </c>
      <c r="G87" s="650" t="str">
        <f>IF(基本情報入力シート!H108="","",基本情報入力シート!H108)</f>
        <v/>
      </c>
      <c r="H87" s="650" t="str">
        <f>IF(基本情報入力シート!I108="","",基本情報入力シート!I108)</f>
        <v/>
      </c>
      <c r="I87" s="650" t="str">
        <f>IF(基本情報入力シート!J108="","",基本情報入力シート!J108)</f>
        <v/>
      </c>
      <c r="J87" s="650" t="str">
        <f>IF(基本情報入力シート!K108="","",基本情報入力シート!K108)</f>
        <v/>
      </c>
      <c r="K87" s="651" t="str">
        <f>IF(基本情報入力シート!L108="","",基本情報入力シート!L108)</f>
        <v/>
      </c>
      <c r="L87" s="652" t="str">
        <f>IF(基本情報入力シート!M108="","",基本情報入力シート!M108)</f>
        <v/>
      </c>
      <c r="M87" s="652" t="str">
        <f>IF(基本情報入力シート!R108="","",基本情報入力シート!R108)</f>
        <v/>
      </c>
      <c r="N87" s="652" t="str">
        <f>IF(基本情報入力シート!W108="","",基本情報入力シート!W108)</f>
        <v/>
      </c>
      <c r="O87" s="647" t="str">
        <f>IF(基本情報入力シート!X108="","",基本情報入力シート!X108)</f>
        <v/>
      </c>
      <c r="P87" s="653" t="str">
        <f>IF(基本情報入力シート!Y108="","",基本情報入力シート!Y108)</f>
        <v/>
      </c>
      <c r="Q87" s="654" t="str">
        <f>IF(基本情報入力シート!Z108="","",基本情報入力シート!Z108)</f>
        <v/>
      </c>
      <c r="R87" s="681" t="str">
        <f>IF(基本情報入力シート!AA108="","",基本情報入力シート!AA108)</f>
        <v/>
      </c>
      <c r="S87" s="682"/>
      <c r="T87" s="683"/>
      <c r="U87" s="684" t="str">
        <f>IF(P87="","",VLOOKUP(P87,【参考】数式用!$A$5:$I$28,MATCH(T87,【参考】数式用!$H$4:$I$4,0)+7,0))</f>
        <v/>
      </c>
      <c r="V87" s="685"/>
      <c r="W87" s="285" t="s">
        <v>265</v>
      </c>
      <c r="X87" s="686"/>
      <c r="Y87" s="282" t="s">
        <v>266</v>
      </c>
      <c r="Z87" s="686"/>
      <c r="AA87" s="434" t="s">
        <v>267</v>
      </c>
      <c r="AB87" s="686"/>
      <c r="AC87" s="282" t="s">
        <v>266</v>
      </c>
      <c r="AD87" s="686"/>
      <c r="AE87" s="282" t="s">
        <v>268</v>
      </c>
      <c r="AF87" s="661" t="s">
        <v>269</v>
      </c>
      <c r="AG87" s="662" t="str">
        <f t="shared" si="10"/>
        <v/>
      </c>
      <c r="AH87" s="663" t="s">
        <v>270</v>
      </c>
      <c r="AI87" s="664" t="str">
        <f t="shared" si="9"/>
        <v/>
      </c>
      <c r="AJ87" s="239"/>
      <c r="AK87" s="687" t="str">
        <f t="shared" si="11"/>
        <v>○</v>
      </c>
      <c r="AL87" s="688" t="str">
        <f t="shared" si="12"/>
        <v/>
      </c>
      <c r="AM87" s="689"/>
      <c r="AN87" s="689"/>
      <c r="AO87" s="689"/>
      <c r="AP87" s="689"/>
      <c r="AQ87" s="689"/>
      <c r="AR87" s="689"/>
      <c r="AS87" s="689"/>
      <c r="AT87" s="689"/>
      <c r="AU87" s="690"/>
    </row>
    <row r="88" spans="1:47" ht="33" customHeight="1" thickBot="1">
      <c r="A88" s="647">
        <f t="shared" si="4"/>
        <v>77</v>
      </c>
      <c r="B88" s="648" t="str">
        <f>IF(基本情報入力シート!C109="","",基本情報入力シート!C109)</f>
        <v/>
      </c>
      <c r="C88" s="649" t="str">
        <f>IF(基本情報入力シート!D109="","",基本情報入力シート!D109)</f>
        <v/>
      </c>
      <c r="D88" s="650" t="str">
        <f>IF(基本情報入力シート!E109="","",基本情報入力シート!E109)</f>
        <v/>
      </c>
      <c r="E88" s="650" t="str">
        <f>IF(基本情報入力シート!F109="","",基本情報入力シート!F109)</f>
        <v/>
      </c>
      <c r="F88" s="650" t="str">
        <f>IF(基本情報入力シート!G109="","",基本情報入力シート!G109)</f>
        <v/>
      </c>
      <c r="G88" s="650" t="str">
        <f>IF(基本情報入力シート!H109="","",基本情報入力シート!H109)</f>
        <v/>
      </c>
      <c r="H88" s="650" t="str">
        <f>IF(基本情報入力シート!I109="","",基本情報入力シート!I109)</f>
        <v/>
      </c>
      <c r="I88" s="650" t="str">
        <f>IF(基本情報入力シート!J109="","",基本情報入力シート!J109)</f>
        <v/>
      </c>
      <c r="J88" s="650" t="str">
        <f>IF(基本情報入力シート!K109="","",基本情報入力シート!K109)</f>
        <v/>
      </c>
      <c r="K88" s="651" t="str">
        <f>IF(基本情報入力シート!L109="","",基本情報入力シート!L109)</f>
        <v/>
      </c>
      <c r="L88" s="652" t="str">
        <f>IF(基本情報入力シート!M109="","",基本情報入力シート!M109)</f>
        <v/>
      </c>
      <c r="M88" s="652" t="str">
        <f>IF(基本情報入力シート!R109="","",基本情報入力シート!R109)</f>
        <v/>
      </c>
      <c r="N88" s="652" t="str">
        <f>IF(基本情報入力シート!W109="","",基本情報入力シート!W109)</f>
        <v/>
      </c>
      <c r="O88" s="647" t="str">
        <f>IF(基本情報入力シート!X109="","",基本情報入力シート!X109)</f>
        <v/>
      </c>
      <c r="P88" s="653" t="str">
        <f>IF(基本情報入力シート!Y109="","",基本情報入力シート!Y109)</f>
        <v/>
      </c>
      <c r="Q88" s="654" t="str">
        <f>IF(基本情報入力シート!Z109="","",基本情報入力シート!Z109)</f>
        <v/>
      </c>
      <c r="R88" s="681" t="str">
        <f>IF(基本情報入力シート!AA109="","",基本情報入力シート!AA109)</f>
        <v/>
      </c>
      <c r="S88" s="682"/>
      <c r="T88" s="683"/>
      <c r="U88" s="684" t="str">
        <f>IF(P88="","",VLOOKUP(P88,【参考】数式用!$A$5:$I$28,MATCH(T88,【参考】数式用!$H$4:$I$4,0)+7,0))</f>
        <v/>
      </c>
      <c r="V88" s="685"/>
      <c r="W88" s="285" t="s">
        <v>265</v>
      </c>
      <c r="X88" s="686"/>
      <c r="Y88" s="282" t="s">
        <v>266</v>
      </c>
      <c r="Z88" s="686"/>
      <c r="AA88" s="434" t="s">
        <v>267</v>
      </c>
      <c r="AB88" s="686"/>
      <c r="AC88" s="282" t="s">
        <v>266</v>
      </c>
      <c r="AD88" s="686"/>
      <c r="AE88" s="282" t="s">
        <v>268</v>
      </c>
      <c r="AF88" s="661" t="s">
        <v>269</v>
      </c>
      <c r="AG88" s="662" t="str">
        <f t="shared" si="10"/>
        <v/>
      </c>
      <c r="AH88" s="663" t="s">
        <v>270</v>
      </c>
      <c r="AI88" s="664" t="str">
        <f t="shared" si="9"/>
        <v/>
      </c>
      <c r="AJ88" s="239"/>
      <c r="AK88" s="687" t="str">
        <f t="shared" si="11"/>
        <v>○</v>
      </c>
      <c r="AL88" s="688" t="str">
        <f t="shared" si="12"/>
        <v/>
      </c>
      <c r="AM88" s="689"/>
      <c r="AN88" s="689"/>
      <c r="AO88" s="689"/>
      <c r="AP88" s="689"/>
      <c r="AQ88" s="689"/>
      <c r="AR88" s="689"/>
      <c r="AS88" s="689"/>
      <c r="AT88" s="689"/>
      <c r="AU88" s="690"/>
    </row>
    <row r="89" spans="1:47" ht="33" customHeight="1" thickBot="1">
      <c r="A89" s="647">
        <f t="shared" si="4"/>
        <v>78</v>
      </c>
      <c r="B89" s="648" t="str">
        <f>IF(基本情報入力シート!C110="","",基本情報入力シート!C110)</f>
        <v/>
      </c>
      <c r="C89" s="649" t="str">
        <f>IF(基本情報入力シート!D110="","",基本情報入力シート!D110)</f>
        <v/>
      </c>
      <c r="D89" s="650" t="str">
        <f>IF(基本情報入力シート!E110="","",基本情報入力シート!E110)</f>
        <v/>
      </c>
      <c r="E89" s="650" t="str">
        <f>IF(基本情報入力シート!F110="","",基本情報入力シート!F110)</f>
        <v/>
      </c>
      <c r="F89" s="650" t="str">
        <f>IF(基本情報入力シート!G110="","",基本情報入力シート!G110)</f>
        <v/>
      </c>
      <c r="G89" s="650" t="str">
        <f>IF(基本情報入力シート!H110="","",基本情報入力シート!H110)</f>
        <v/>
      </c>
      <c r="H89" s="650" t="str">
        <f>IF(基本情報入力シート!I110="","",基本情報入力シート!I110)</f>
        <v/>
      </c>
      <c r="I89" s="650" t="str">
        <f>IF(基本情報入力シート!J110="","",基本情報入力シート!J110)</f>
        <v/>
      </c>
      <c r="J89" s="650" t="str">
        <f>IF(基本情報入力シート!K110="","",基本情報入力シート!K110)</f>
        <v/>
      </c>
      <c r="K89" s="651" t="str">
        <f>IF(基本情報入力シート!L110="","",基本情報入力シート!L110)</f>
        <v/>
      </c>
      <c r="L89" s="652" t="str">
        <f>IF(基本情報入力シート!M110="","",基本情報入力シート!M110)</f>
        <v/>
      </c>
      <c r="M89" s="652" t="str">
        <f>IF(基本情報入力シート!R110="","",基本情報入力シート!R110)</f>
        <v/>
      </c>
      <c r="N89" s="652" t="str">
        <f>IF(基本情報入力シート!W110="","",基本情報入力シート!W110)</f>
        <v/>
      </c>
      <c r="O89" s="647" t="str">
        <f>IF(基本情報入力シート!X110="","",基本情報入力シート!X110)</f>
        <v/>
      </c>
      <c r="P89" s="653" t="str">
        <f>IF(基本情報入力シート!Y110="","",基本情報入力シート!Y110)</f>
        <v/>
      </c>
      <c r="Q89" s="654" t="str">
        <f>IF(基本情報入力シート!Z110="","",基本情報入力シート!Z110)</f>
        <v/>
      </c>
      <c r="R89" s="681" t="str">
        <f>IF(基本情報入力シート!AA110="","",基本情報入力シート!AA110)</f>
        <v/>
      </c>
      <c r="S89" s="682"/>
      <c r="T89" s="683"/>
      <c r="U89" s="684" t="str">
        <f>IF(P89="","",VLOOKUP(P89,【参考】数式用!$A$5:$I$28,MATCH(T89,【参考】数式用!$H$4:$I$4,0)+7,0))</f>
        <v/>
      </c>
      <c r="V89" s="685"/>
      <c r="W89" s="285" t="s">
        <v>265</v>
      </c>
      <c r="X89" s="686"/>
      <c r="Y89" s="282" t="s">
        <v>266</v>
      </c>
      <c r="Z89" s="686"/>
      <c r="AA89" s="434" t="s">
        <v>267</v>
      </c>
      <c r="AB89" s="686"/>
      <c r="AC89" s="282" t="s">
        <v>266</v>
      </c>
      <c r="AD89" s="686"/>
      <c r="AE89" s="282" t="s">
        <v>268</v>
      </c>
      <c r="AF89" s="661" t="s">
        <v>269</v>
      </c>
      <c r="AG89" s="662" t="str">
        <f t="shared" si="10"/>
        <v/>
      </c>
      <c r="AH89" s="663" t="s">
        <v>270</v>
      </c>
      <c r="AI89" s="664" t="str">
        <f t="shared" si="9"/>
        <v/>
      </c>
      <c r="AJ89" s="239"/>
      <c r="AK89" s="687" t="str">
        <f t="shared" si="11"/>
        <v>○</v>
      </c>
      <c r="AL89" s="688" t="str">
        <f t="shared" si="12"/>
        <v/>
      </c>
      <c r="AM89" s="689"/>
      <c r="AN89" s="689"/>
      <c r="AO89" s="689"/>
      <c r="AP89" s="689"/>
      <c r="AQ89" s="689"/>
      <c r="AR89" s="689"/>
      <c r="AS89" s="689"/>
      <c r="AT89" s="689"/>
      <c r="AU89" s="690"/>
    </row>
    <row r="90" spans="1:47" ht="33" customHeight="1" thickBot="1">
      <c r="A90" s="647">
        <f t="shared" si="4"/>
        <v>79</v>
      </c>
      <c r="B90" s="648" t="str">
        <f>IF(基本情報入力シート!C111="","",基本情報入力シート!C111)</f>
        <v/>
      </c>
      <c r="C90" s="649" t="str">
        <f>IF(基本情報入力シート!D111="","",基本情報入力シート!D111)</f>
        <v/>
      </c>
      <c r="D90" s="650" t="str">
        <f>IF(基本情報入力シート!E111="","",基本情報入力シート!E111)</f>
        <v/>
      </c>
      <c r="E90" s="650" t="str">
        <f>IF(基本情報入力シート!F111="","",基本情報入力シート!F111)</f>
        <v/>
      </c>
      <c r="F90" s="650" t="str">
        <f>IF(基本情報入力シート!G111="","",基本情報入力シート!G111)</f>
        <v/>
      </c>
      <c r="G90" s="650" t="str">
        <f>IF(基本情報入力シート!H111="","",基本情報入力シート!H111)</f>
        <v/>
      </c>
      <c r="H90" s="650" t="str">
        <f>IF(基本情報入力シート!I111="","",基本情報入力シート!I111)</f>
        <v/>
      </c>
      <c r="I90" s="650" t="str">
        <f>IF(基本情報入力シート!J111="","",基本情報入力シート!J111)</f>
        <v/>
      </c>
      <c r="J90" s="650" t="str">
        <f>IF(基本情報入力シート!K111="","",基本情報入力シート!K111)</f>
        <v/>
      </c>
      <c r="K90" s="651" t="str">
        <f>IF(基本情報入力シート!L111="","",基本情報入力シート!L111)</f>
        <v/>
      </c>
      <c r="L90" s="652" t="str">
        <f>IF(基本情報入力シート!M111="","",基本情報入力シート!M111)</f>
        <v/>
      </c>
      <c r="M90" s="652" t="str">
        <f>IF(基本情報入力シート!R111="","",基本情報入力シート!R111)</f>
        <v/>
      </c>
      <c r="N90" s="652" t="str">
        <f>IF(基本情報入力シート!W111="","",基本情報入力シート!W111)</f>
        <v/>
      </c>
      <c r="O90" s="647" t="str">
        <f>IF(基本情報入力シート!X111="","",基本情報入力シート!X111)</f>
        <v/>
      </c>
      <c r="P90" s="653" t="str">
        <f>IF(基本情報入力シート!Y111="","",基本情報入力シート!Y111)</f>
        <v/>
      </c>
      <c r="Q90" s="654" t="str">
        <f>IF(基本情報入力シート!Z111="","",基本情報入力シート!Z111)</f>
        <v/>
      </c>
      <c r="R90" s="681" t="str">
        <f>IF(基本情報入力シート!AA111="","",基本情報入力シート!AA111)</f>
        <v/>
      </c>
      <c r="S90" s="682"/>
      <c r="T90" s="683"/>
      <c r="U90" s="684" t="str">
        <f>IF(P90="","",VLOOKUP(P90,【参考】数式用!$A$5:$I$28,MATCH(T90,【参考】数式用!$H$4:$I$4,0)+7,0))</f>
        <v/>
      </c>
      <c r="V90" s="685"/>
      <c r="W90" s="285" t="s">
        <v>265</v>
      </c>
      <c r="X90" s="686"/>
      <c r="Y90" s="282" t="s">
        <v>266</v>
      </c>
      <c r="Z90" s="686"/>
      <c r="AA90" s="434" t="s">
        <v>267</v>
      </c>
      <c r="AB90" s="686"/>
      <c r="AC90" s="282" t="s">
        <v>266</v>
      </c>
      <c r="AD90" s="686"/>
      <c r="AE90" s="282" t="s">
        <v>268</v>
      </c>
      <c r="AF90" s="661" t="s">
        <v>269</v>
      </c>
      <c r="AG90" s="662" t="str">
        <f t="shared" si="10"/>
        <v/>
      </c>
      <c r="AH90" s="663" t="s">
        <v>270</v>
      </c>
      <c r="AI90" s="664" t="str">
        <f t="shared" si="9"/>
        <v/>
      </c>
      <c r="AJ90" s="239"/>
      <c r="AK90" s="687" t="str">
        <f t="shared" si="11"/>
        <v>○</v>
      </c>
      <c r="AL90" s="688" t="str">
        <f t="shared" si="12"/>
        <v/>
      </c>
      <c r="AM90" s="689"/>
      <c r="AN90" s="689"/>
      <c r="AO90" s="689"/>
      <c r="AP90" s="689"/>
      <c r="AQ90" s="689"/>
      <c r="AR90" s="689"/>
      <c r="AS90" s="689"/>
      <c r="AT90" s="689"/>
      <c r="AU90" s="690"/>
    </row>
    <row r="91" spans="1:47" ht="33" customHeight="1" thickBot="1">
      <c r="A91" s="647">
        <f t="shared" si="4"/>
        <v>80</v>
      </c>
      <c r="B91" s="648" t="str">
        <f>IF(基本情報入力シート!C112="","",基本情報入力シート!C112)</f>
        <v/>
      </c>
      <c r="C91" s="649" t="str">
        <f>IF(基本情報入力シート!D112="","",基本情報入力シート!D112)</f>
        <v/>
      </c>
      <c r="D91" s="650" t="str">
        <f>IF(基本情報入力シート!E112="","",基本情報入力シート!E112)</f>
        <v/>
      </c>
      <c r="E91" s="650" t="str">
        <f>IF(基本情報入力シート!F112="","",基本情報入力シート!F112)</f>
        <v/>
      </c>
      <c r="F91" s="650" t="str">
        <f>IF(基本情報入力シート!G112="","",基本情報入力シート!G112)</f>
        <v/>
      </c>
      <c r="G91" s="650" t="str">
        <f>IF(基本情報入力シート!H112="","",基本情報入力シート!H112)</f>
        <v/>
      </c>
      <c r="H91" s="650" t="str">
        <f>IF(基本情報入力シート!I112="","",基本情報入力シート!I112)</f>
        <v/>
      </c>
      <c r="I91" s="650" t="str">
        <f>IF(基本情報入力シート!J112="","",基本情報入力シート!J112)</f>
        <v/>
      </c>
      <c r="J91" s="650" t="str">
        <f>IF(基本情報入力シート!K112="","",基本情報入力シート!K112)</f>
        <v/>
      </c>
      <c r="K91" s="651" t="str">
        <f>IF(基本情報入力シート!L112="","",基本情報入力シート!L112)</f>
        <v/>
      </c>
      <c r="L91" s="652" t="str">
        <f>IF(基本情報入力シート!M112="","",基本情報入力シート!M112)</f>
        <v/>
      </c>
      <c r="M91" s="652" t="str">
        <f>IF(基本情報入力シート!R112="","",基本情報入力シート!R112)</f>
        <v/>
      </c>
      <c r="N91" s="652" t="str">
        <f>IF(基本情報入力シート!W112="","",基本情報入力シート!W112)</f>
        <v/>
      </c>
      <c r="O91" s="647" t="str">
        <f>IF(基本情報入力シート!X112="","",基本情報入力シート!X112)</f>
        <v/>
      </c>
      <c r="P91" s="653" t="str">
        <f>IF(基本情報入力シート!Y112="","",基本情報入力シート!Y112)</f>
        <v/>
      </c>
      <c r="Q91" s="654" t="str">
        <f>IF(基本情報入力シート!Z112="","",基本情報入力シート!Z112)</f>
        <v/>
      </c>
      <c r="R91" s="681" t="str">
        <f>IF(基本情報入力シート!AA112="","",基本情報入力シート!AA112)</f>
        <v/>
      </c>
      <c r="S91" s="682"/>
      <c r="T91" s="683"/>
      <c r="U91" s="684" t="str">
        <f>IF(P91="","",VLOOKUP(P91,【参考】数式用!$A$5:$I$28,MATCH(T91,【参考】数式用!$H$4:$I$4,0)+7,0))</f>
        <v/>
      </c>
      <c r="V91" s="685"/>
      <c r="W91" s="285" t="s">
        <v>265</v>
      </c>
      <c r="X91" s="686"/>
      <c r="Y91" s="282" t="s">
        <v>266</v>
      </c>
      <c r="Z91" s="686"/>
      <c r="AA91" s="434" t="s">
        <v>267</v>
      </c>
      <c r="AB91" s="686"/>
      <c r="AC91" s="282" t="s">
        <v>266</v>
      </c>
      <c r="AD91" s="686"/>
      <c r="AE91" s="282" t="s">
        <v>268</v>
      </c>
      <c r="AF91" s="661" t="s">
        <v>269</v>
      </c>
      <c r="AG91" s="662" t="str">
        <f t="shared" si="10"/>
        <v/>
      </c>
      <c r="AH91" s="663" t="s">
        <v>270</v>
      </c>
      <c r="AI91" s="664" t="str">
        <f t="shared" si="9"/>
        <v/>
      </c>
      <c r="AJ91" s="239"/>
      <c r="AK91" s="687" t="str">
        <f t="shared" si="11"/>
        <v>○</v>
      </c>
      <c r="AL91" s="688" t="str">
        <f t="shared" si="12"/>
        <v/>
      </c>
      <c r="AM91" s="689"/>
      <c r="AN91" s="689"/>
      <c r="AO91" s="689"/>
      <c r="AP91" s="689"/>
      <c r="AQ91" s="689"/>
      <c r="AR91" s="689"/>
      <c r="AS91" s="689"/>
      <c r="AT91" s="689"/>
      <c r="AU91" s="690"/>
    </row>
    <row r="92" spans="1:47" ht="33" customHeight="1" thickBot="1">
      <c r="A92" s="647">
        <f t="shared" si="4"/>
        <v>81</v>
      </c>
      <c r="B92" s="648" t="str">
        <f>IF(基本情報入力シート!C113="","",基本情報入力シート!C113)</f>
        <v/>
      </c>
      <c r="C92" s="649" t="str">
        <f>IF(基本情報入力シート!D113="","",基本情報入力シート!D113)</f>
        <v/>
      </c>
      <c r="D92" s="650" t="str">
        <f>IF(基本情報入力シート!E113="","",基本情報入力シート!E113)</f>
        <v/>
      </c>
      <c r="E92" s="650" t="str">
        <f>IF(基本情報入力シート!F113="","",基本情報入力シート!F113)</f>
        <v/>
      </c>
      <c r="F92" s="650" t="str">
        <f>IF(基本情報入力シート!G113="","",基本情報入力シート!G113)</f>
        <v/>
      </c>
      <c r="G92" s="650" t="str">
        <f>IF(基本情報入力シート!H113="","",基本情報入力シート!H113)</f>
        <v/>
      </c>
      <c r="H92" s="650" t="str">
        <f>IF(基本情報入力シート!I113="","",基本情報入力シート!I113)</f>
        <v/>
      </c>
      <c r="I92" s="650" t="str">
        <f>IF(基本情報入力シート!J113="","",基本情報入力シート!J113)</f>
        <v/>
      </c>
      <c r="J92" s="650" t="str">
        <f>IF(基本情報入力シート!K113="","",基本情報入力シート!K113)</f>
        <v/>
      </c>
      <c r="K92" s="651" t="str">
        <f>IF(基本情報入力シート!L113="","",基本情報入力シート!L113)</f>
        <v/>
      </c>
      <c r="L92" s="652" t="str">
        <f>IF(基本情報入力シート!M113="","",基本情報入力シート!M113)</f>
        <v/>
      </c>
      <c r="M92" s="652" t="str">
        <f>IF(基本情報入力シート!R113="","",基本情報入力シート!R113)</f>
        <v/>
      </c>
      <c r="N92" s="652" t="str">
        <f>IF(基本情報入力シート!W113="","",基本情報入力シート!W113)</f>
        <v/>
      </c>
      <c r="O92" s="647" t="str">
        <f>IF(基本情報入力シート!X113="","",基本情報入力シート!X113)</f>
        <v/>
      </c>
      <c r="P92" s="653" t="str">
        <f>IF(基本情報入力シート!Y113="","",基本情報入力シート!Y113)</f>
        <v/>
      </c>
      <c r="Q92" s="654" t="str">
        <f>IF(基本情報入力シート!Z113="","",基本情報入力シート!Z113)</f>
        <v/>
      </c>
      <c r="R92" s="681" t="str">
        <f>IF(基本情報入力シート!AA113="","",基本情報入力シート!AA113)</f>
        <v/>
      </c>
      <c r="S92" s="682"/>
      <c r="T92" s="683"/>
      <c r="U92" s="684" t="str">
        <f>IF(P92="","",VLOOKUP(P92,【参考】数式用!$A$5:$I$28,MATCH(T92,【参考】数式用!$H$4:$I$4,0)+7,0))</f>
        <v/>
      </c>
      <c r="V92" s="685"/>
      <c r="W92" s="285" t="s">
        <v>265</v>
      </c>
      <c r="X92" s="686"/>
      <c r="Y92" s="282" t="s">
        <v>266</v>
      </c>
      <c r="Z92" s="686"/>
      <c r="AA92" s="434" t="s">
        <v>267</v>
      </c>
      <c r="AB92" s="686"/>
      <c r="AC92" s="282" t="s">
        <v>266</v>
      </c>
      <c r="AD92" s="686"/>
      <c r="AE92" s="282" t="s">
        <v>268</v>
      </c>
      <c r="AF92" s="661" t="s">
        <v>269</v>
      </c>
      <c r="AG92" s="662" t="str">
        <f t="shared" si="10"/>
        <v/>
      </c>
      <c r="AH92" s="663" t="s">
        <v>270</v>
      </c>
      <c r="AI92" s="664" t="str">
        <f t="shared" si="9"/>
        <v/>
      </c>
      <c r="AJ92" s="239"/>
      <c r="AK92" s="687" t="str">
        <f t="shared" si="11"/>
        <v>○</v>
      </c>
      <c r="AL92" s="688" t="str">
        <f t="shared" si="12"/>
        <v/>
      </c>
      <c r="AM92" s="689"/>
      <c r="AN92" s="689"/>
      <c r="AO92" s="689"/>
      <c r="AP92" s="689"/>
      <c r="AQ92" s="689"/>
      <c r="AR92" s="689"/>
      <c r="AS92" s="689"/>
      <c r="AT92" s="689"/>
      <c r="AU92" s="690"/>
    </row>
    <row r="93" spans="1:47" ht="33" customHeight="1" thickBot="1">
      <c r="A93" s="647">
        <f t="shared" si="4"/>
        <v>82</v>
      </c>
      <c r="B93" s="648" t="str">
        <f>IF(基本情報入力シート!C114="","",基本情報入力シート!C114)</f>
        <v/>
      </c>
      <c r="C93" s="649" t="str">
        <f>IF(基本情報入力シート!D114="","",基本情報入力シート!D114)</f>
        <v/>
      </c>
      <c r="D93" s="650" t="str">
        <f>IF(基本情報入力シート!E114="","",基本情報入力シート!E114)</f>
        <v/>
      </c>
      <c r="E93" s="650" t="str">
        <f>IF(基本情報入力シート!F114="","",基本情報入力シート!F114)</f>
        <v/>
      </c>
      <c r="F93" s="650" t="str">
        <f>IF(基本情報入力シート!G114="","",基本情報入力シート!G114)</f>
        <v/>
      </c>
      <c r="G93" s="650" t="str">
        <f>IF(基本情報入力シート!H114="","",基本情報入力シート!H114)</f>
        <v/>
      </c>
      <c r="H93" s="650" t="str">
        <f>IF(基本情報入力シート!I114="","",基本情報入力シート!I114)</f>
        <v/>
      </c>
      <c r="I93" s="650" t="str">
        <f>IF(基本情報入力シート!J114="","",基本情報入力シート!J114)</f>
        <v/>
      </c>
      <c r="J93" s="650" t="str">
        <f>IF(基本情報入力シート!K114="","",基本情報入力シート!K114)</f>
        <v/>
      </c>
      <c r="K93" s="651" t="str">
        <f>IF(基本情報入力シート!L114="","",基本情報入力シート!L114)</f>
        <v/>
      </c>
      <c r="L93" s="652" t="str">
        <f>IF(基本情報入力シート!M114="","",基本情報入力シート!M114)</f>
        <v/>
      </c>
      <c r="M93" s="652" t="str">
        <f>IF(基本情報入力シート!R114="","",基本情報入力シート!R114)</f>
        <v/>
      </c>
      <c r="N93" s="652" t="str">
        <f>IF(基本情報入力シート!W114="","",基本情報入力シート!W114)</f>
        <v/>
      </c>
      <c r="O93" s="647" t="str">
        <f>IF(基本情報入力シート!X114="","",基本情報入力シート!X114)</f>
        <v/>
      </c>
      <c r="P93" s="653" t="str">
        <f>IF(基本情報入力シート!Y114="","",基本情報入力シート!Y114)</f>
        <v/>
      </c>
      <c r="Q93" s="654" t="str">
        <f>IF(基本情報入力シート!Z114="","",基本情報入力シート!Z114)</f>
        <v/>
      </c>
      <c r="R93" s="681" t="str">
        <f>IF(基本情報入力シート!AA114="","",基本情報入力シート!AA114)</f>
        <v/>
      </c>
      <c r="S93" s="682"/>
      <c r="T93" s="683"/>
      <c r="U93" s="684" t="str">
        <f>IF(P93="","",VLOOKUP(P93,【参考】数式用!$A$5:$I$28,MATCH(T93,【参考】数式用!$H$4:$I$4,0)+7,0))</f>
        <v/>
      </c>
      <c r="V93" s="685"/>
      <c r="W93" s="285" t="s">
        <v>265</v>
      </c>
      <c r="X93" s="686"/>
      <c r="Y93" s="282" t="s">
        <v>266</v>
      </c>
      <c r="Z93" s="686"/>
      <c r="AA93" s="434" t="s">
        <v>267</v>
      </c>
      <c r="AB93" s="686"/>
      <c r="AC93" s="282" t="s">
        <v>266</v>
      </c>
      <c r="AD93" s="686"/>
      <c r="AE93" s="282" t="s">
        <v>268</v>
      </c>
      <c r="AF93" s="661" t="s">
        <v>269</v>
      </c>
      <c r="AG93" s="662" t="str">
        <f t="shared" si="10"/>
        <v/>
      </c>
      <c r="AH93" s="663" t="s">
        <v>270</v>
      </c>
      <c r="AI93" s="664" t="str">
        <f t="shared" si="9"/>
        <v/>
      </c>
      <c r="AJ93" s="239"/>
      <c r="AK93" s="687" t="str">
        <f t="shared" si="11"/>
        <v>○</v>
      </c>
      <c r="AL93" s="688" t="str">
        <f t="shared" si="12"/>
        <v/>
      </c>
      <c r="AM93" s="689"/>
      <c r="AN93" s="689"/>
      <c r="AO93" s="689"/>
      <c r="AP93" s="689"/>
      <c r="AQ93" s="689"/>
      <c r="AR93" s="689"/>
      <c r="AS93" s="689"/>
      <c r="AT93" s="689"/>
      <c r="AU93" s="690"/>
    </row>
    <row r="94" spans="1:47" ht="33" customHeight="1" thickBot="1">
      <c r="A94" s="647">
        <f t="shared" si="4"/>
        <v>83</v>
      </c>
      <c r="B94" s="648" t="str">
        <f>IF(基本情報入力シート!C115="","",基本情報入力シート!C115)</f>
        <v/>
      </c>
      <c r="C94" s="649" t="str">
        <f>IF(基本情報入力シート!D115="","",基本情報入力シート!D115)</f>
        <v/>
      </c>
      <c r="D94" s="650" t="str">
        <f>IF(基本情報入力シート!E115="","",基本情報入力シート!E115)</f>
        <v/>
      </c>
      <c r="E94" s="650" t="str">
        <f>IF(基本情報入力シート!F115="","",基本情報入力シート!F115)</f>
        <v/>
      </c>
      <c r="F94" s="650" t="str">
        <f>IF(基本情報入力シート!G115="","",基本情報入力シート!G115)</f>
        <v/>
      </c>
      <c r="G94" s="650" t="str">
        <f>IF(基本情報入力シート!H115="","",基本情報入力シート!H115)</f>
        <v/>
      </c>
      <c r="H94" s="650" t="str">
        <f>IF(基本情報入力シート!I115="","",基本情報入力シート!I115)</f>
        <v/>
      </c>
      <c r="I94" s="650" t="str">
        <f>IF(基本情報入力シート!J115="","",基本情報入力シート!J115)</f>
        <v/>
      </c>
      <c r="J94" s="650" t="str">
        <f>IF(基本情報入力シート!K115="","",基本情報入力シート!K115)</f>
        <v/>
      </c>
      <c r="K94" s="651" t="str">
        <f>IF(基本情報入力シート!L115="","",基本情報入力シート!L115)</f>
        <v/>
      </c>
      <c r="L94" s="652" t="str">
        <f>IF(基本情報入力シート!M115="","",基本情報入力シート!M115)</f>
        <v/>
      </c>
      <c r="M94" s="652" t="str">
        <f>IF(基本情報入力シート!R115="","",基本情報入力シート!R115)</f>
        <v/>
      </c>
      <c r="N94" s="652" t="str">
        <f>IF(基本情報入力シート!W115="","",基本情報入力シート!W115)</f>
        <v/>
      </c>
      <c r="O94" s="647" t="str">
        <f>IF(基本情報入力シート!X115="","",基本情報入力シート!X115)</f>
        <v/>
      </c>
      <c r="P94" s="653" t="str">
        <f>IF(基本情報入力シート!Y115="","",基本情報入力シート!Y115)</f>
        <v/>
      </c>
      <c r="Q94" s="654" t="str">
        <f>IF(基本情報入力シート!Z115="","",基本情報入力シート!Z115)</f>
        <v/>
      </c>
      <c r="R94" s="681" t="str">
        <f>IF(基本情報入力シート!AA115="","",基本情報入力シート!AA115)</f>
        <v/>
      </c>
      <c r="S94" s="682"/>
      <c r="T94" s="683"/>
      <c r="U94" s="684" t="str">
        <f>IF(P94="","",VLOOKUP(P94,【参考】数式用!$A$5:$I$28,MATCH(T94,【参考】数式用!$H$4:$I$4,0)+7,0))</f>
        <v/>
      </c>
      <c r="V94" s="685"/>
      <c r="W94" s="285" t="s">
        <v>265</v>
      </c>
      <c r="X94" s="686"/>
      <c r="Y94" s="282" t="s">
        <v>266</v>
      </c>
      <c r="Z94" s="686"/>
      <c r="AA94" s="434" t="s">
        <v>267</v>
      </c>
      <c r="AB94" s="686"/>
      <c r="AC94" s="282" t="s">
        <v>266</v>
      </c>
      <c r="AD94" s="686"/>
      <c r="AE94" s="282" t="s">
        <v>268</v>
      </c>
      <c r="AF94" s="661" t="s">
        <v>269</v>
      </c>
      <c r="AG94" s="662" t="str">
        <f t="shared" si="10"/>
        <v/>
      </c>
      <c r="AH94" s="663" t="s">
        <v>270</v>
      </c>
      <c r="AI94" s="664" t="str">
        <f t="shared" si="9"/>
        <v/>
      </c>
      <c r="AJ94" s="239"/>
      <c r="AK94" s="687" t="str">
        <f t="shared" si="11"/>
        <v>○</v>
      </c>
      <c r="AL94" s="688" t="str">
        <f t="shared" si="12"/>
        <v/>
      </c>
      <c r="AM94" s="689"/>
      <c r="AN94" s="689"/>
      <c r="AO94" s="689"/>
      <c r="AP94" s="689"/>
      <c r="AQ94" s="689"/>
      <c r="AR94" s="689"/>
      <c r="AS94" s="689"/>
      <c r="AT94" s="689"/>
      <c r="AU94" s="690"/>
    </row>
    <row r="95" spans="1:47" ht="33" customHeight="1" thickBot="1">
      <c r="A95" s="647">
        <f t="shared" si="4"/>
        <v>84</v>
      </c>
      <c r="B95" s="648" t="str">
        <f>IF(基本情報入力シート!C116="","",基本情報入力シート!C116)</f>
        <v/>
      </c>
      <c r="C95" s="649" t="str">
        <f>IF(基本情報入力シート!D116="","",基本情報入力シート!D116)</f>
        <v/>
      </c>
      <c r="D95" s="650" t="str">
        <f>IF(基本情報入力シート!E116="","",基本情報入力シート!E116)</f>
        <v/>
      </c>
      <c r="E95" s="650" t="str">
        <f>IF(基本情報入力シート!F116="","",基本情報入力シート!F116)</f>
        <v/>
      </c>
      <c r="F95" s="650" t="str">
        <f>IF(基本情報入力シート!G116="","",基本情報入力シート!G116)</f>
        <v/>
      </c>
      <c r="G95" s="650" t="str">
        <f>IF(基本情報入力シート!H116="","",基本情報入力シート!H116)</f>
        <v/>
      </c>
      <c r="H95" s="650" t="str">
        <f>IF(基本情報入力シート!I116="","",基本情報入力シート!I116)</f>
        <v/>
      </c>
      <c r="I95" s="650" t="str">
        <f>IF(基本情報入力シート!J116="","",基本情報入力シート!J116)</f>
        <v/>
      </c>
      <c r="J95" s="650" t="str">
        <f>IF(基本情報入力シート!K116="","",基本情報入力シート!K116)</f>
        <v/>
      </c>
      <c r="K95" s="651" t="str">
        <f>IF(基本情報入力シート!L116="","",基本情報入力シート!L116)</f>
        <v/>
      </c>
      <c r="L95" s="652" t="str">
        <f>IF(基本情報入力シート!M116="","",基本情報入力シート!M116)</f>
        <v/>
      </c>
      <c r="M95" s="652" t="str">
        <f>IF(基本情報入力シート!R116="","",基本情報入力シート!R116)</f>
        <v/>
      </c>
      <c r="N95" s="652" t="str">
        <f>IF(基本情報入力シート!W116="","",基本情報入力シート!W116)</f>
        <v/>
      </c>
      <c r="O95" s="647" t="str">
        <f>IF(基本情報入力シート!X116="","",基本情報入力シート!X116)</f>
        <v/>
      </c>
      <c r="P95" s="653" t="str">
        <f>IF(基本情報入力シート!Y116="","",基本情報入力シート!Y116)</f>
        <v/>
      </c>
      <c r="Q95" s="654" t="str">
        <f>IF(基本情報入力シート!Z116="","",基本情報入力シート!Z116)</f>
        <v/>
      </c>
      <c r="R95" s="681" t="str">
        <f>IF(基本情報入力シート!AA116="","",基本情報入力シート!AA116)</f>
        <v/>
      </c>
      <c r="S95" s="682"/>
      <c r="T95" s="683"/>
      <c r="U95" s="684" t="str">
        <f>IF(P95="","",VLOOKUP(P95,【参考】数式用!$A$5:$I$28,MATCH(T95,【参考】数式用!$H$4:$I$4,0)+7,0))</f>
        <v/>
      </c>
      <c r="V95" s="685"/>
      <c r="W95" s="285" t="s">
        <v>265</v>
      </c>
      <c r="X95" s="686"/>
      <c r="Y95" s="282" t="s">
        <v>266</v>
      </c>
      <c r="Z95" s="686"/>
      <c r="AA95" s="434" t="s">
        <v>267</v>
      </c>
      <c r="AB95" s="686"/>
      <c r="AC95" s="282" t="s">
        <v>266</v>
      </c>
      <c r="AD95" s="686"/>
      <c r="AE95" s="282" t="s">
        <v>268</v>
      </c>
      <c r="AF95" s="661" t="s">
        <v>269</v>
      </c>
      <c r="AG95" s="662" t="str">
        <f t="shared" si="10"/>
        <v/>
      </c>
      <c r="AH95" s="663" t="s">
        <v>270</v>
      </c>
      <c r="AI95" s="664" t="str">
        <f t="shared" si="9"/>
        <v/>
      </c>
      <c r="AJ95" s="239"/>
      <c r="AK95" s="687" t="str">
        <f t="shared" si="11"/>
        <v>○</v>
      </c>
      <c r="AL95" s="688" t="str">
        <f t="shared" si="12"/>
        <v/>
      </c>
      <c r="AM95" s="689"/>
      <c r="AN95" s="689"/>
      <c r="AO95" s="689"/>
      <c r="AP95" s="689"/>
      <c r="AQ95" s="689"/>
      <c r="AR95" s="689"/>
      <c r="AS95" s="689"/>
      <c r="AT95" s="689"/>
      <c r="AU95" s="690"/>
    </row>
    <row r="96" spans="1:47" ht="33" customHeight="1" thickBot="1">
      <c r="A96" s="647">
        <f t="shared" si="4"/>
        <v>85</v>
      </c>
      <c r="B96" s="648" t="str">
        <f>IF(基本情報入力シート!C117="","",基本情報入力シート!C117)</f>
        <v/>
      </c>
      <c r="C96" s="649" t="str">
        <f>IF(基本情報入力シート!D117="","",基本情報入力シート!D117)</f>
        <v/>
      </c>
      <c r="D96" s="650" t="str">
        <f>IF(基本情報入力シート!E117="","",基本情報入力シート!E117)</f>
        <v/>
      </c>
      <c r="E96" s="650" t="str">
        <f>IF(基本情報入力シート!F117="","",基本情報入力シート!F117)</f>
        <v/>
      </c>
      <c r="F96" s="650" t="str">
        <f>IF(基本情報入力シート!G117="","",基本情報入力シート!G117)</f>
        <v/>
      </c>
      <c r="G96" s="650" t="str">
        <f>IF(基本情報入力シート!H117="","",基本情報入力シート!H117)</f>
        <v/>
      </c>
      <c r="H96" s="650" t="str">
        <f>IF(基本情報入力シート!I117="","",基本情報入力シート!I117)</f>
        <v/>
      </c>
      <c r="I96" s="650" t="str">
        <f>IF(基本情報入力シート!J117="","",基本情報入力シート!J117)</f>
        <v/>
      </c>
      <c r="J96" s="650" t="str">
        <f>IF(基本情報入力シート!K117="","",基本情報入力シート!K117)</f>
        <v/>
      </c>
      <c r="K96" s="651" t="str">
        <f>IF(基本情報入力シート!L117="","",基本情報入力シート!L117)</f>
        <v/>
      </c>
      <c r="L96" s="652" t="str">
        <f>IF(基本情報入力シート!M117="","",基本情報入力シート!M117)</f>
        <v/>
      </c>
      <c r="M96" s="652" t="str">
        <f>IF(基本情報入力シート!R117="","",基本情報入力シート!R117)</f>
        <v/>
      </c>
      <c r="N96" s="652" t="str">
        <f>IF(基本情報入力シート!W117="","",基本情報入力シート!W117)</f>
        <v/>
      </c>
      <c r="O96" s="647" t="str">
        <f>IF(基本情報入力シート!X117="","",基本情報入力シート!X117)</f>
        <v/>
      </c>
      <c r="P96" s="653" t="str">
        <f>IF(基本情報入力シート!Y117="","",基本情報入力シート!Y117)</f>
        <v/>
      </c>
      <c r="Q96" s="654" t="str">
        <f>IF(基本情報入力シート!Z117="","",基本情報入力シート!Z117)</f>
        <v/>
      </c>
      <c r="R96" s="681" t="str">
        <f>IF(基本情報入力シート!AA117="","",基本情報入力シート!AA117)</f>
        <v/>
      </c>
      <c r="S96" s="682"/>
      <c r="T96" s="683"/>
      <c r="U96" s="684" t="str">
        <f>IF(P96="","",VLOOKUP(P96,【参考】数式用!$A$5:$I$28,MATCH(T96,【参考】数式用!$H$4:$I$4,0)+7,0))</f>
        <v/>
      </c>
      <c r="V96" s="685"/>
      <c r="W96" s="285" t="s">
        <v>265</v>
      </c>
      <c r="X96" s="686"/>
      <c r="Y96" s="282" t="s">
        <v>266</v>
      </c>
      <c r="Z96" s="686"/>
      <c r="AA96" s="434" t="s">
        <v>267</v>
      </c>
      <c r="AB96" s="686"/>
      <c r="AC96" s="282" t="s">
        <v>266</v>
      </c>
      <c r="AD96" s="686"/>
      <c r="AE96" s="282" t="s">
        <v>268</v>
      </c>
      <c r="AF96" s="661" t="s">
        <v>269</v>
      </c>
      <c r="AG96" s="662" t="str">
        <f t="shared" si="10"/>
        <v/>
      </c>
      <c r="AH96" s="663" t="s">
        <v>270</v>
      </c>
      <c r="AI96" s="664" t="str">
        <f t="shared" si="9"/>
        <v/>
      </c>
      <c r="AJ96" s="239"/>
      <c r="AK96" s="687" t="str">
        <f t="shared" si="11"/>
        <v>○</v>
      </c>
      <c r="AL96" s="688" t="str">
        <f t="shared" si="12"/>
        <v/>
      </c>
      <c r="AM96" s="689"/>
      <c r="AN96" s="689"/>
      <c r="AO96" s="689"/>
      <c r="AP96" s="689"/>
      <c r="AQ96" s="689"/>
      <c r="AR96" s="689"/>
      <c r="AS96" s="689"/>
      <c r="AT96" s="689"/>
      <c r="AU96" s="690"/>
    </row>
    <row r="97" spans="1:47" ht="33" customHeight="1" thickBot="1">
      <c r="A97" s="647">
        <f t="shared" si="4"/>
        <v>86</v>
      </c>
      <c r="B97" s="648" t="str">
        <f>IF(基本情報入力シート!C118="","",基本情報入力シート!C118)</f>
        <v/>
      </c>
      <c r="C97" s="649" t="str">
        <f>IF(基本情報入力シート!D118="","",基本情報入力シート!D118)</f>
        <v/>
      </c>
      <c r="D97" s="650" t="str">
        <f>IF(基本情報入力シート!E118="","",基本情報入力シート!E118)</f>
        <v/>
      </c>
      <c r="E97" s="650" t="str">
        <f>IF(基本情報入力シート!F118="","",基本情報入力シート!F118)</f>
        <v/>
      </c>
      <c r="F97" s="650" t="str">
        <f>IF(基本情報入力シート!G118="","",基本情報入力シート!G118)</f>
        <v/>
      </c>
      <c r="G97" s="650" t="str">
        <f>IF(基本情報入力シート!H118="","",基本情報入力シート!H118)</f>
        <v/>
      </c>
      <c r="H97" s="650" t="str">
        <f>IF(基本情報入力シート!I118="","",基本情報入力シート!I118)</f>
        <v/>
      </c>
      <c r="I97" s="650" t="str">
        <f>IF(基本情報入力シート!J118="","",基本情報入力シート!J118)</f>
        <v/>
      </c>
      <c r="J97" s="650" t="str">
        <f>IF(基本情報入力シート!K118="","",基本情報入力シート!K118)</f>
        <v/>
      </c>
      <c r="K97" s="651" t="str">
        <f>IF(基本情報入力シート!L118="","",基本情報入力シート!L118)</f>
        <v/>
      </c>
      <c r="L97" s="652" t="str">
        <f>IF(基本情報入力シート!M118="","",基本情報入力シート!M118)</f>
        <v/>
      </c>
      <c r="M97" s="652" t="str">
        <f>IF(基本情報入力シート!R118="","",基本情報入力シート!R118)</f>
        <v/>
      </c>
      <c r="N97" s="652" t="str">
        <f>IF(基本情報入力シート!W118="","",基本情報入力シート!W118)</f>
        <v/>
      </c>
      <c r="O97" s="647" t="str">
        <f>IF(基本情報入力シート!X118="","",基本情報入力シート!X118)</f>
        <v/>
      </c>
      <c r="P97" s="653" t="str">
        <f>IF(基本情報入力シート!Y118="","",基本情報入力シート!Y118)</f>
        <v/>
      </c>
      <c r="Q97" s="654" t="str">
        <f>IF(基本情報入力シート!Z118="","",基本情報入力シート!Z118)</f>
        <v/>
      </c>
      <c r="R97" s="681" t="str">
        <f>IF(基本情報入力シート!AA118="","",基本情報入力シート!AA118)</f>
        <v/>
      </c>
      <c r="S97" s="682"/>
      <c r="T97" s="683"/>
      <c r="U97" s="684" t="str">
        <f>IF(P97="","",VLOOKUP(P97,【参考】数式用!$A$5:$I$28,MATCH(T97,【参考】数式用!$H$4:$I$4,0)+7,0))</f>
        <v/>
      </c>
      <c r="V97" s="685"/>
      <c r="W97" s="285" t="s">
        <v>265</v>
      </c>
      <c r="X97" s="686"/>
      <c r="Y97" s="282" t="s">
        <v>266</v>
      </c>
      <c r="Z97" s="686"/>
      <c r="AA97" s="434" t="s">
        <v>267</v>
      </c>
      <c r="AB97" s="686"/>
      <c r="AC97" s="282" t="s">
        <v>266</v>
      </c>
      <c r="AD97" s="686"/>
      <c r="AE97" s="282" t="s">
        <v>268</v>
      </c>
      <c r="AF97" s="661" t="s">
        <v>269</v>
      </c>
      <c r="AG97" s="662" t="str">
        <f t="shared" si="10"/>
        <v/>
      </c>
      <c r="AH97" s="663" t="s">
        <v>270</v>
      </c>
      <c r="AI97" s="664" t="str">
        <f t="shared" si="9"/>
        <v/>
      </c>
      <c r="AJ97" s="239"/>
      <c r="AK97" s="687" t="str">
        <f t="shared" si="11"/>
        <v>○</v>
      </c>
      <c r="AL97" s="688" t="str">
        <f t="shared" si="12"/>
        <v/>
      </c>
      <c r="AM97" s="689"/>
      <c r="AN97" s="689"/>
      <c r="AO97" s="689"/>
      <c r="AP97" s="689"/>
      <c r="AQ97" s="689"/>
      <c r="AR97" s="689"/>
      <c r="AS97" s="689"/>
      <c r="AT97" s="689"/>
      <c r="AU97" s="690"/>
    </row>
    <row r="98" spans="1:47" ht="33" customHeight="1" thickBot="1">
      <c r="A98" s="647">
        <f t="shared" si="4"/>
        <v>87</v>
      </c>
      <c r="B98" s="648" t="str">
        <f>IF(基本情報入力シート!C119="","",基本情報入力シート!C119)</f>
        <v/>
      </c>
      <c r="C98" s="649" t="str">
        <f>IF(基本情報入力シート!D119="","",基本情報入力シート!D119)</f>
        <v/>
      </c>
      <c r="D98" s="650" t="str">
        <f>IF(基本情報入力シート!E119="","",基本情報入力シート!E119)</f>
        <v/>
      </c>
      <c r="E98" s="650" t="str">
        <f>IF(基本情報入力シート!F119="","",基本情報入力シート!F119)</f>
        <v/>
      </c>
      <c r="F98" s="650" t="str">
        <f>IF(基本情報入力シート!G119="","",基本情報入力シート!G119)</f>
        <v/>
      </c>
      <c r="G98" s="650" t="str">
        <f>IF(基本情報入力シート!H119="","",基本情報入力シート!H119)</f>
        <v/>
      </c>
      <c r="H98" s="650" t="str">
        <f>IF(基本情報入力シート!I119="","",基本情報入力シート!I119)</f>
        <v/>
      </c>
      <c r="I98" s="650" t="str">
        <f>IF(基本情報入力シート!J119="","",基本情報入力シート!J119)</f>
        <v/>
      </c>
      <c r="J98" s="650" t="str">
        <f>IF(基本情報入力シート!K119="","",基本情報入力シート!K119)</f>
        <v/>
      </c>
      <c r="K98" s="651" t="str">
        <f>IF(基本情報入力シート!L119="","",基本情報入力シート!L119)</f>
        <v/>
      </c>
      <c r="L98" s="652" t="str">
        <f>IF(基本情報入力シート!M119="","",基本情報入力シート!M119)</f>
        <v/>
      </c>
      <c r="M98" s="652" t="str">
        <f>IF(基本情報入力シート!R119="","",基本情報入力シート!R119)</f>
        <v/>
      </c>
      <c r="N98" s="652" t="str">
        <f>IF(基本情報入力シート!W119="","",基本情報入力シート!W119)</f>
        <v/>
      </c>
      <c r="O98" s="647" t="str">
        <f>IF(基本情報入力シート!X119="","",基本情報入力シート!X119)</f>
        <v/>
      </c>
      <c r="P98" s="653" t="str">
        <f>IF(基本情報入力シート!Y119="","",基本情報入力シート!Y119)</f>
        <v/>
      </c>
      <c r="Q98" s="654" t="str">
        <f>IF(基本情報入力シート!Z119="","",基本情報入力シート!Z119)</f>
        <v/>
      </c>
      <c r="R98" s="681" t="str">
        <f>IF(基本情報入力シート!AA119="","",基本情報入力シート!AA119)</f>
        <v/>
      </c>
      <c r="S98" s="682"/>
      <c r="T98" s="683"/>
      <c r="U98" s="684" t="str">
        <f>IF(P98="","",VLOOKUP(P98,【参考】数式用!$A$5:$I$28,MATCH(T98,【参考】数式用!$H$4:$I$4,0)+7,0))</f>
        <v/>
      </c>
      <c r="V98" s="685"/>
      <c r="W98" s="285" t="s">
        <v>265</v>
      </c>
      <c r="X98" s="686"/>
      <c r="Y98" s="282" t="s">
        <v>266</v>
      </c>
      <c r="Z98" s="686"/>
      <c r="AA98" s="434" t="s">
        <v>267</v>
      </c>
      <c r="AB98" s="686"/>
      <c r="AC98" s="282" t="s">
        <v>266</v>
      </c>
      <c r="AD98" s="686"/>
      <c r="AE98" s="282" t="s">
        <v>268</v>
      </c>
      <c r="AF98" s="661" t="s">
        <v>269</v>
      </c>
      <c r="AG98" s="662" t="str">
        <f t="shared" si="10"/>
        <v/>
      </c>
      <c r="AH98" s="663" t="s">
        <v>270</v>
      </c>
      <c r="AI98" s="664" t="str">
        <f t="shared" si="9"/>
        <v/>
      </c>
      <c r="AJ98" s="239"/>
      <c r="AK98" s="687" t="str">
        <f t="shared" si="11"/>
        <v>○</v>
      </c>
      <c r="AL98" s="688" t="str">
        <f t="shared" si="12"/>
        <v/>
      </c>
      <c r="AM98" s="689"/>
      <c r="AN98" s="689"/>
      <c r="AO98" s="689"/>
      <c r="AP98" s="689"/>
      <c r="AQ98" s="689"/>
      <c r="AR98" s="689"/>
      <c r="AS98" s="689"/>
      <c r="AT98" s="689"/>
      <c r="AU98" s="690"/>
    </row>
    <row r="99" spans="1:47" ht="33" customHeight="1" thickBot="1">
      <c r="A99" s="647">
        <f t="shared" si="4"/>
        <v>88</v>
      </c>
      <c r="B99" s="648" t="str">
        <f>IF(基本情報入力シート!C120="","",基本情報入力シート!C120)</f>
        <v/>
      </c>
      <c r="C99" s="649" t="str">
        <f>IF(基本情報入力シート!D120="","",基本情報入力シート!D120)</f>
        <v/>
      </c>
      <c r="D99" s="650" t="str">
        <f>IF(基本情報入力シート!E120="","",基本情報入力シート!E120)</f>
        <v/>
      </c>
      <c r="E99" s="650" t="str">
        <f>IF(基本情報入力シート!F120="","",基本情報入力シート!F120)</f>
        <v/>
      </c>
      <c r="F99" s="650" t="str">
        <f>IF(基本情報入力シート!G120="","",基本情報入力シート!G120)</f>
        <v/>
      </c>
      <c r="G99" s="650" t="str">
        <f>IF(基本情報入力シート!H120="","",基本情報入力シート!H120)</f>
        <v/>
      </c>
      <c r="H99" s="650" t="str">
        <f>IF(基本情報入力シート!I120="","",基本情報入力シート!I120)</f>
        <v/>
      </c>
      <c r="I99" s="650" t="str">
        <f>IF(基本情報入力シート!J120="","",基本情報入力シート!J120)</f>
        <v/>
      </c>
      <c r="J99" s="650" t="str">
        <f>IF(基本情報入力シート!K120="","",基本情報入力シート!K120)</f>
        <v/>
      </c>
      <c r="K99" s="651" t="str">
        <f>IF(基本情報入力シート!L120="","",基本情報入力シート!L120)</f>
        <v/>
      </c>
      <c r="L99" s="652" t="str">
        <f>IF(基本情報入力シート!M120="","",基本情報入力シート!M120)</f>
        <v/>
      </c>
      <c r="M99" s="652" t="str">
        <f>IF(基本情報入力シート!R120="","",基本情報入力シート!R120)</f>
        <v/>
      </c>
      <c r="N99" s="652" t="str">
        <f>IF(基本情報入力シート!W120="","",基本情報入力シート!W120)</f>
        <v/>
      </c>
      <c r="O99" s="647" t="str">
        <f>IF(基本情報入力シート!X120="","",基本情報入力シート!X120)</f>
        <v/>
      </c>
      <c r="P99" s="653" t="str">
        <f>IF(基本情報入力シート!Y120="","",基本情報入力シート!Y120)</f>
        <v/>
      </c>
      <c r="Q99" s="654" t="str">
        <f>IF(基本情報入力シート!Z120="","",基本情報入力シート!Z120)</f>
        <v/>
      </c>
      <c r="R99" s="681" t="str">
        <f>IF(基本情報入力シート!AA120="","",基本情報入力シート!AA120)</f>
        <v/>
      </c>
      <c r="S99" s="682"/>
      <c r="T99" s="683"/>
      <c r="U99" s="684" t="str">
        <f>IF(P99="","",VLOOKUP(P99,【参考】数式用!$A$5:$I$28,MATCH(T99,【参考】数式用!$H$4:$I$4,0)+7,0))</f>
        <v/>
      </c>
      <c r="V99" s="685"/>
      <c r="W99" s="285" t="s">
        <v>265</v>
      </c>
      <c r="X99" s="686"/>
      <c r="Y99" s="282" t="s">
        <v>266</v>
      </c>
      <c r="Z99" s="686"/>
      <c r="AA99" s="434" t="s">
        <v>267</v>
      </c>
      <c r="AB99" s="686"/>
      <c r="AC99" s="282" t="s">
        <v>266</v>
      </c>
      <c r="AD99" s="686"/>
      <c r="AE99" s="282" t="s">
        <v>268</v>
      </c>
      <c r="AF99" s="661" t="s">
        <v>269</v>
      </c>
      <c r="AG99" s="662" t="str">
        <f t="shared" si="10"/>
        <v/>
      </c>
      <c r="AH99" s="663" t="s">
        <v>270</v>
      </c>
      <c r="AI99" s="664" t="str">
        <f t="shared" si="9"/>
        <v/>
      </c>
      <c r="AJ99" s="239"/>
      <c r="AK99" s="687" t="str">
        <f t="shared" si="11"/>
        <v>○</v>
      </c>
      <c r="AL99" s="688" t="str">
        <f t="shared" si="12"/>
        <v/>
      </c>
      <c r="AM99" s="689"/>
      <c r="AN99" s="689"/>
      <c r="AO99" s="689"/>
      <c r="AP99" s="689"/>
      <c r="AQ99" s="689"/>
      <c r="AR99" s="689"/>
      <c r="AS99" s="689"/>
      <c r="AT99" s="689"/>
      <c r="AU99" s="690"/>
    </row>
    <row r="100" spans="1:47" ht="33" customHeight="1" thickBot="1">
      <c r="A100" s="647">
        <f t="shared" si="4"/>
        <v>89</v>
      </c>
      <c r="B100" s="648" t="str">
        <f>IF(基本情報入力シート!C121="","",基本情報入力シート!C121)</f>
        <v/>
      </c>
      <c r="C100" s="649" t="str">
        <f>IF(基本情報入力シート!D121="","",基本情報入力シート!D121)</f>
        <v/>
      </c>
      <c r="D100" s="650" t="str">
        <f>IF(基本情報入力シート!E121="","",基本情報入力シート!E121)</f>
        <v/>
      </c>
      <c r="E100" s="650" t="str">
        <f>IF(基本情報入力シート!F121="","",基本情報入力シート!F121)</f>
        <v/>
      </c>
      <c r="F100" s="650" t="str">
        <f>IF(基本情報入力シート!G121="","",基本情報入力シート!G121)</f>
        <v/>
      </c>
      <c r="G100" s="650" t="str">
        <f>IF(基本情報入力シート!H121="","",基本情報入力シート!H121)</f>
        <v/>
      </c>
      <c r="H100" s="650" t="str">
        <f>IF(基本情報入力シート!I121="","",基本情報入力シート!I121)</f>
        <v/>
      </c>
      <c r="I100" s="650" t="str">
        <f>IF(基本情報入力シート!J121="","",基本情報入力シート!J121)</f>
        <v/>
      </c>
      <c r="J100" s="650" t="str">
        <f>IF(基本情報入力シート!K121="","",基本情報入力シート!K121)</f>
        <v/>
      </c>
      <c r="K100" s="651" t="str">
        <f>IF(基本情報入力シート!L121="","",基本情報入力シート!L121)</f>
        <v/>
      </c>
      <c r="L100" s="652" t="str">
        <f>IF(基本情報入力シート!M121="","",基本情報入力シート!M121)</f>
        <v/>
      </c>
      <c r="M100" s="652" t="str">
        <f>IF(基本情報入力シート!R121="","",基本情報入力シート!R121)</f>
        <v/>
      </c>
      <c r="N100" s="652" t="str">
        <f>IF(基本情報入力シート!W121="","",基本情報入力シート!W121)</f>
        <v/>
      </c>
      <c r="O100" s="647" t="str">
        <f>IF(基本情報入力シート!X121="","",基本情報入力シート!X121)</f>
        <v/>
      </c>
      <c r="P100" s="653" t="str">
        <f>IF(基本情報入力シート!Y121="","",基本情報入力シート!Y121)</f>
        <v/>
      </c>
      <c r="Q100" s="654" t="str">
        <f>IF(基本情報入力シート!Z121="","",基本情報入力シート!Z121)</f>
        <v/>
      </c>
      <c r="R100" s="681" t="str">
        <f>IF(基本情報入力シート!AA121="","",基本情報入力シート!AA121)</f>
        <v/>
      </c>
      <c r="S100" s="682"/>
      <c r="T100" s="683"/>
      <c r="U100" s="684" t="str">
        <f>IF(P100="","",VLOOKUP(P100,【参考】数式用!$A$5:$I$28,MATCH(T100,【参考】数式用!$H$4:$I$4,0)+7,0))</f>
        <v/>
      </c>
      <c r="V100" s="685"/>
      <c r="W100" s="285" t="s">
        <v>265</v>
      </c>
      <c r="X100" s="686"/>
      <c r="Y100" s="282" t="s">
        <v>266</v>
      </c>
      <c r="Z100" s="686"/>
      <c r="AA100" s="434" t="s">
        <v>267</v>
      </c>
      <c r="AB100" s="686"/>
      <c r="AC100" s="282" t="s">
        <v>266</v>
      </c>
      <c r="AD100" s="686"/>
      <c r="AE100" s="282" t="s">
        <v>268</v>
      </c>
      <c r="AF100" s="661" t="s">
        <v>269</v>
      </c>
      <c r="AG100" s="662" t="str">
        <f t="shared" si="10"/>
        <v/>
      </c>
      <c r="AH100" s="663" t="s">
        <v>270</v>
      </c>
      <c r="AI100" s="664" t="str">
        <f t="shared" si="9"/>
        <v/>
      </c>
      <c r="AJ100" s="239"/>
      <c r="AK100" s="687" t="str">
        <f t="shared" si="11"/>
        <v>○</v>
      </c>
      <c r="AL100" s="688" t="str">
        <f t="shared" si="12"/>
        <v/>
      </c>
      <c r="AM100" s="689"/>
      <c r="AN100" s="689"/>
      <c r="AO100" s="689"/>
      <c r="AP100" s="689"/>
      <c r="AQ100" s="689"/>
      <c r="AR100" s="689"/>
      <c r="AS100" s="689"/>
      <c r="AT100" s="689"/>
      <c r="AU100" s="690"/>
    </row>
    <row r="101" spans="1:47" ht="33" customHeight="1" thickBot="1">
      <c r="A101" s="647">
        <f t="shared" si="4"/>
        <v>90</v>
      </c>
      <c r="B101" s="648" t="str">
        <f>IF(基本情報入力シート!C122="","",基本情報入力シート!C122)</f>
        <v/>
      </c>
      <c r="C101" s="649" t="str">
        <f>IF(基本情報入力シート!D122="","",基本情報入力シート!D122)</f>
        <v/>
      </c>
      <c r="D101" s="650" t="str">
        <f>IF(基本情報入力シート!E122="","",基本情報入力シート!E122)</f>
        <v/>
      </c>
      <c r="E101" s="650" t="str">
        <f>IF(基本情報入力シート!F122="","",基本情報入力シート!F122)</f>
        <v/>
      </c>
      <c r="F101" s="650" t="str">
        <f>IF(基本情報入力シート!G122="","",基本情報入力シート!G122)</f>
        <v/>
      </c>
      <c r="G101" s="650" t="str">
        <f>IF(基本情報入力シート!H122="","",基本情報入力シート!H122)</f>
        <v/>
      </c>
      <c r="H101" s="650" t="str">
        <f>IF(基本情報入力シート!I122="","",基本情報入力シート!I122)</f>
        <v/>
      </c>
      <c r="I101" s="650" t="str">
        <f>IF(基本情報入力シート!J122="","",基本情報入力シート!J122)</f>
        <v/>
      </c>
      <c r="J101" s="650" t="str">
        <f>IF(基本情報入力シート!K122="","",基本情報入力シート!K122)</f>
        <v/>
      </c>
      <c r="K101" s="651" t="str">
        <f>IF(基本情報入力シート!L122="","",基本情報入力シート!L122)</f>
        <v/>
      </c>
      <c r="L101" s="652" t="str">
        <f>IF(基本情報入力シート!M122="","",基本情報入力シート!M122)</f>
        <v/>
      </c>
      <c r="M101" s="652" t="str">
        <f>IF(基本情報入力シート!R122="","",基本情報入力シート!R122)</f>
        <v/>
      </c>
      <c r="N101" s="652" t="str">
        <f>IF(基本情報入力シート!W122="","",基本情報入力シート!W122)</f>
        <v/>
      </c>
      <c r="O101" s="647" t="str">
        <f>IF(基本情報入力シート!X122="","",基本情報入力シート!X122)</f>
        <v/>
      </c>
      <c r="P101" s="653" t="str">
        <f>IF(基本情報入力シート!Y122="","",基本情報入力シート!Y122)</f>
        <v/>
      </c>
      <c r="Q101" s="654" t="str">
        <f>IF(基本情報入力シート!Z122="","",基本情報入力シート!Z122)</f>
        <v/>
      </c>
      <c r="R101" s="681" t="str">
        <f>IF(基本情報入力シート!AA122="","",基本情報入力シート!AA122)</f>
        <v/>
      </c>
      <c r="S101" s="682"/>
      <c r="T101" s="683"/>
      <c r="U101" s="684" t="str">
        <f>IF(P101="","",VLOOKUP(P101,【参考】数式用!$A$5:$I$28,MATCH(T101,【参考】数式用!$H$4:$I$4,0)+7,0))</f>
        <v/>
      </c>
      <c r="V101" s="685"/>
      <c r="W101" s="285" t="s">
        <v>265</v>
      </c>
      <c r="X101" s="686"/>
      <c r="Y101" s="282" t="s">
        <v>266</v>
      </c>
      <c r="Z101" s="686"/>
      <c r="AA101" s="434" t="s">
        <v>267</v>
      </c>
      <c r="AB101" s="686"/>
      <c r="AC101" s="282" t="s">
        <v>266</v>
      </c>
      <c r="AD101" s="686"/>
      <c r="AE101" s="282" t="s">
        <v>268</v>
      </c>
      <c r="AF101" s="661" t="s">
        <v>269</v>
      </c>
      <c r="AG101" s="662" t="str">
        <f t="shared" si="10"/>
        <v/>
      </c>
      <c r="AH101" s="663" t="s">
        <v>270</v>
      </c>
      <c r="AI101" s="664" t="str">
        <f t="shared" si="9"/>
        <v/>
      </c>
      <c r="AJ101" s="239"/>
      <c r="AK101" s="687" t="str">
        <f t="shared" si="11"/>
        <v>○</v>
      </c>
      <c r="AL101" s="688" t="str">
        <f t="shared" si="12"/>
        <v/>
      </c>
      <c r="AM101" s="689"/>
      <c r="AN101" s="689"/>
      <c r="AO101" s="689"/>
      <c r="AP101" s="689"/>
      <c r="AQ101" s="689"/>
      <c r="AR101" s="689"/>
      <c r="AS101" s="689"/>
      <c r="AT101" s="689"/>
      <c r="AU101" s="690"/>
    </row>
    <row r="102" spans="1:47" ht="33" customHeight="1" thickBot="1">
      <c r="A102" s="647">
        <f t="shared" si="4"/>
        <v>91</v>
      </c>
      <c r="B102" s="648" t="str">
        <f>IF(基本情報入力シート!C123="","",基本情報入力シート!C123)</f>
        <v/>
      </c>
      <c r="C102" s="649" t="str">
        <f>IF(基本情報入力シート!D123="","",基本情報入力シート!D123)</f>
        <v/>
      </c>
      <c r="D102" s="650" t="str">
        <f>IF(基本情報入力シート!E123="","",基本情報入力シート!E123)</f>
        <v/>
      </c>
      <c r="E102" s="650" t="str">
        <f>IF(基本情報入力シート!F123="","",基本情報入力シート!F123)</f>
        <v/>
      </c>
      <c r="F102" s="650" t="str">
        <f>IF(基本情報入力シート!G123="","",基本情報入力シート!G123)</f>
        <v/>
      </c>
      <c r="G102" s="650" t="str">
        <f>IF(基本情報入力シート!H123="","",基本情報入力シート!H123)</f>
        <v/>
      </c>
      <c r="H102" s="650" t="str">
        <f>IF(基本情報入力シート!I123="","",基本情報入力シート!I123)</f>
        <v/>
      </c>
      <c r="I102" s="650" t="str">
        <f>IF(基本情報入力シート!J123="","",基本情報入力シート!J123)</f>
        <v/>
      </c>
      <c r="J102" s="650" t="str">
        <f>IF(基本情報入力シート!K123="","",基本情報入力シート!K123)</f>
        <v/>
      </c>
      <c r="K102" s="651" t="str">
        <f>IF(基本情報入力シート!L123="","",基本情報入力シート!L123)</f>
        <v/>
      </c>
      <c r="L102" s="652" t="str">
        <f>IF(基本情報入力シート!M123="","",基本情報入力シート!M123)</f>
        <v/>
      </c>
      <c r="M102" s="652" t="str">
        <f>IF(基本情報入力シート!R123="","",基本情報入力シート!R123)</f>
        <v/>
      </c>
      <c r="N102" s="652" t="str">
        <f>IF(基本情報入力シート!W123="","",基本情報入力シート!W123)</f>
        <v/>
      </c>
      <c r="O102" s="647" t="str">
        <f>IF(基本情報入力シート!X123="","",基本情報入力シート!X123)</f>
        <v/>
      </c>
      <c r="P102" s="653" t="str">
        <f>IF(基本情報入力シート!Y123="","",基本情報入力シート!Y123)</f>
        <v/>
      </c>
      <c r="Q102" s="654" t="str">
        <f>IF(基本情報入力シート!Z123="","",基本情報入力シート!Z123)</f>
        <v/>
      </c>
      <c r="R102" s="681" t="str">
        <f>IF(基本情報入力シート!AA123="","",基本情報入力シート!AA123)</f>
        <v/>
      </c>
      <c r="S102" s="682"/>
      <c r="T102" s="683"/>
      <c r="U102" s="684" t="str">
        <f>IF(P102="","",VLOOKUP(P102,【参考】数式用!$A$5:$I$28,MATCH(T102,【参考】数式用!$H$4:$I$4,0)+7,0))</f>
        <v/>
      </c>
      <c r="V102" s="685"/>
      <c r="W102" s="285" t="s">
        <v>265</v>
      </c>
      <c r="X102" s="686"/>
      <c r="Y102" s="282" t="s">
        <v>266</v>
      </c>
      <c r="Z102" s="686"/>
      <c r="AA102" s="434" t="s">
        <v>267</v>
      </c>
      <c r="AB102" s="686"/>
      <c r="AC102" s="282" t="s">
        <v>266</v>
      </c>
      <c r="AD102" s="686"/>
      <c r="AE102" s="282" t="s">
        <v>268</v>
      </c>
      <c r="AF102" s="661" t="s">
        <v>269</v>
      </c>
      <c r="AG102" s="662" t="str">
        <f t="shared" si="10"/>
        <v/>
      </c>
      <c r="AH102" s="663" t="s">
        <v>270</v>
      </c>
      <c r="AI102" s="664" t="str">
        <f t="shared" si="9"/>
        <v/>
      </c>
      <c r="AJ102" s="239"/>
      <c r="AK102" s="687" t="str">
        <f t="shared" si="11"/>
        <v>○</v>
      </c>
      <c r="AL102" s="688" t="str">
        <f t="shared" si="12"/>
        <v/>
      </c>
      <c r="AM102" s="689"/>
      <c r="AN102" s="689"/>
      <c r="AO102" s="689"/>
      <c r="AP102" s="689"/>
      <c r="AQ102" s="689"/>
      <c r="AR102" s="689"/>
      <c r="AS102" s="689"/>
      <c r="AT102" s="689"/>
      <c r="AU102" s="690"/>
    </row>
    <row r="103" spans="1:47" ht="33" customHeight="1" thickBot="1">
      <c r="A103" s="647">
        <f t="shared" si="4"/>
        <v>92</v>
      </c>
      <c r="B103" s="648" t="str">
        <f>IF(基本情報入力シート!C124="","",基本情報入力シート!C124)</f>
        <v/>
      </c>
      <c r="C103" s="649" t="str">
        <f>IF(基本情報入力シート!D124="","",基本情報入力シート!D124)</f>
        <v/>
      </c>
      <c r="D103" s="650" t="str">
        <f>IF(基本情報入力シート!E124="","",基本情報入力シート!E124)</f>
        <v/>
      </c>
      <c r="E103" s="650" t="str">
        <f>IF(基本情報入力シート!F124="","",基本情報入力シート!F124)</f>
        <v/>
      </c>
      <c r="F103" s="650" t="str">
        <f>IF(基本情報入力シート!G124="","",基本情報入力シート!G124)</f>
        <v/>
      </c>
      <c r="G103" s="650" t="str">
        <f>IF(基本情報入力シート!H124="","",基本情報入力シート!H124)</f>
        <v/>
      </c>
      <c r="H103" s="650" t="str">
        <f>IF(基本情報入力シート!I124="","",基本情報入力シート!I124)</f>
        <v/>
      </c>
      <c r="I103" s="650" t="str">
        <f>IF(基本情報入力シート!J124="","",基本情報入力シート!J124)</f>
        <v/>
      </c>
      <c r="J103" s="650" t="str">
        <f>IF(基本情報入力シート!K124="","",基本情報入力シート!K124)</f>
        <v/>
      </c>
      <c r="K103" s="651" t="str">
        <f>IF(基本情報入力シート!L124="","",基本情報入力シート!L124)</f>
        <v/>
      </c>
      <c r="L103" s="652" t="str">
        <f>IF(基本情報入力シート!M124="","",基本情報入力シート!M124)</f>
        <v/>
      </c>
      <c r="M103" s="652" t="str">
        <f>IF(基本情報入力シート!R124="","",基本情報入力シート!R124)</f>
        <v/>
      </c>
      <c r="N103" s="652" t="str">
        <f>IF(基本情報入力シート!W124="","",基本情報入力シート!W124)</f>
        <v/>
      </c>
      <c r="O103" s="647" t="str">
        <f>IF(基本情報入力シート!X124="","",基本情報入力シート!X124)</f>
        <v/>
      </c>
      <c r="P103" s="653" t="str">
        <f>IF(基本情報入力シート!Y124="","",基本情報入力シート!Y124)</f>
        <v/>
      </c>
      <c r="Q103" s="654" t="str">
        <f>IF(基本情報入力シート!Z124="","",基本情報入力シート!Z124)</f>
        <v/>
      </c>
      <c r="R103" s="681" t="str">
        <f>IF(基本情報入力シート!AA124="","",基本情報入力シート!AA124)</f>
        <v/>
      </c>
      <c r="S103" s="682"/>
      <c r="T103" s="683"/>
      <c r="U103" s="684" t="str">
        <f>IF(P103="","",VLOOKUP(P103,【参考】数式用!$A$5:$I$28,MATCH(T103,【参考】数式用!$H$4:$I$4,0)+7,0))</f>
        <v/>
      </c>
      <c r="V103" s="685"/>
      <c r="W103" s="285" t="s">
        <v>265</v>
      </c>
      <c r="X103" s="686"/>
      <c r="Y103" s="282" t="s">
        <v>266</v>
      </c>
      <c r="Z103" s="686"/>
      <c r="AA103" s="434" t="s">
        <v>267</v>
      </c>
      <c r="AB103" s="686"/>
      <c r="AC103" s="282" t="s">
        <v>266</v>
      </c>
      <c r="AD103" s="686"/>
      <c r="AE103" s="282" t="s">
        <v>268</v>
      </c>
      <c r="AF103" s="661" t="s">
        <v>269</v>
      </c>
      <c r="AG103" s="662" t="str">
        <f t="shared" si="10"/>
        <v/>
      </c>
      <c r="AH103" s="663" t="s">
        <v>270</v>
      </c>
      <c r="AI103" s="664" t="str">
        <f t="shared" si="9"/>
        <v/>
      </c>
      <c r="AJ103" s="239"/>
      <c r="AK103" s="687" t="str">
        <f t="shared" si="11"/>
        <v>○</v>
      </c>
      <c r="AL103" s="688" t="str">
        <f t="shared" si="12"/>
        <v/>
      </c>
      <c r="AM103" s="689"/>
      <c r="AN103" s="689"/>
      <c r="AO103" s="689"/>
      <c r="AP103" s="689"/>
      <c r="AQ103" s="689"/>
      <c r="AR103" s="689"/>
      <c r="AS103" s="689"/>
      <c r="AT103" s="689"/>
      <c r="AU103" s="690"/>
    </row>
    <row r="104" spans="1:47" ht="33" customHeight="1" thickBot="1">
      <c r="A104" s="647">
        <f t="shared" si="4"/>
        <v>93</v>
      </c>
      <c r="B104" s="648" t="str">
        <f>IF(基本情報入力シート!C125="","",基本情報入力シート!C125)</f>
        <v/>
      </c>
      <c r="C104" s="649" t="str">
        <f>IF(基本情報入力シート!D125="","",基本情報入力シート!D125)</f>
        <v/>
      </c>
      <c r="D104" s="650" t="str">
        <f>IF(基本情報入力シート!E125="","",基本情報入力シート!E125)</f>
        <v/>
      </c>
      <c r="E104" s="650" t="str">
        <f>IF(基本情報入力シート!F125="","",基本情報入力シート!F125)</f>
        <v/>
      </c>
      <c r="F104" s="650" t="str">
        <f>IF(基本情報入力シート!G125="","",基本情報入力シート!G125)</f>
        <v/>
      </c>
      <c r="G104" s="650" t="str">
        <f>IF(基本情報入力シート!H125="","",基本情報入力シート!H125)</f>
        <v/>
      </c>
      <c r="H104" s="650" t="str">
        <f>IF(基本情報入力シート!I125="","",基本情報入力シート!I125)</f>
        <v/>
      </c>
      <c r="I104" s="650" t="str">
        <f>IF(基本情報入力シート!J125="","",基本情報入力シート!J125)</f>
        <v/>
      </c>
      <c r="J104" s="650" t="str">
        <f>IF(基本情報入力シート!K125="","",基本情報入力シート!K125)</f>
        <v/>
      </c>
      <c r="K104" s="651" t="str">
        <f>IF(基本情報入力シート!L125="","",基本情報入力シート!L125)</f>
        <v/>
      </c>
      <c r="L104" s="652" t="str">
        <f>IF(基本情報入力シート!M125="","",基本情報入力シート!M125)</f>
        <v/>
      </c>
      <c r="M104" s="652" t="str">
        <f>IF(基本情報入力シート!R125="","",基本情報入力シート!R125)</f>
        <v/>
      </c>
      <c r="N104" s="652" t="str">
        <f>IF(基本情報入力シート!W125="","",基本情報入力シート!W125)</f>
        <v/>
      </c>
      <c r="O104" s="647" t="str">
        <f>IF(基本情報入力シート!X125="","",基本情報入力シート!X125)</f>
        <v/>
      </c>
      <c r="P104" s="653" t="str">
        <f>IF(基本情報入力シート!Y125="","",基本情報入力シート!Y125)</f>
        <v/>
      </c>
      <c r="Q104" s="654" t="str">
        <f>IF(基本情報入力シート!Z125="","",基本情報入力シート!Z125)</f>
        <v/>
      </c>
      <c r="R104" s="681" t="str">
        <f>IF(基本情報入力シート!AA125="","",基本情報入力シート!AA125)</f>
        <v/>
      </c>
      <c r="S104" s="682"/>
      <c r="T104" s="683"/>
      <c r="U104" s="684" t="str">
        <f>IF(P104="","",VLOOKUP(P104,【参考】数式用!$A$5:$I$28,MATCH(T104,【参考】数式用!$H$4:$I$4,0)+7,0))</f>
        <v/>
      </c>
      <c r="V104" s="685"/>
      <c r="W104" s="285" t="s">
        <v>265</v>
      </c>
      <c r="X104" s="686"/>
      <c r="Y104" s="282" t="s">
        <v>266</v>
      </c>
      <c r="Z104" s="686"/>
      <c r="AA104" s="434" t="s">
        <v>267</v>
      </c>
      <c r="AB104" s="686"/>
      <c r="AC104" s="282" t="s">
        <v>266</v>
      </c>
      <c r="AD104" s="686"/>
      <c r="AE104" s="282" t="s">
        <v>268</v>
      </c>
      <c r="AF104" s="661" t="s">
        <v>269</v>
      </c>
      <c r="AG104" s="662" t="str">
        <f t="shared" si="10"/>
        <v/>
      </c>
      <c r="AH104" s="663" t="s">
        <v>270</v>
      </c>
      <c r="AI104" s="664" t="str">
        <f t="shared" si="9"/>
        <v/>
      </c>
      <c r="AJ104" s="239"/>
      <c r="AK104" s="687" t="str">
        <f t="shared" si="11"/>
        <v>○</v>
      </c>
      <c r="AL104" s="688" t="str">
        <f t="shared" si="12"/>
        <v/>
      </c>
      <c r="AM104" s="689"/>
      <c r="AN104" s="689"/>
      <c r="AO104" s="689"/>
      <c r="AP104" s="689"/>
      <c r="AQ104" s="689"/>
      <c r="AR104" s="689"/>
      <c r="AS104" s="689"/>
      <c r="AT104" s="689"/>
      <c r="AU104" s="690"/>
    </row>
    <row r="105" spans="1:47" ht="33" customHeight="1" thickBot="1">
      <c r="A105" s="647">
        <f t="shared" si="4"/>
        <v>94</v>
      </c>
      <c r="B105" s="648" t="str">
        <f>IF(基本情報入力シート!C126="","",基本情報入力シート!C126)</f>
        <v/>
      </c>
      <c r="C105" s="649" t="str">
        <f>IF(基本情報入力シート!D126="","",基本情報入力シート!D126)</f>
        <v/>
      </c>
      <c r="D105" s="650" t="str">
        <f>IF(基本情報入力シート!E126="","",基本情報入力シート!E126)</f>
        <v/>
      </c>
      <c r="E105" s="650" t="str">
        <f>IF(基本情報入力シート!F126="","",基本情報入力シート!F126)</f>
        <v/>
      </c>
      <c r="F105" s="650" t="str">
        <f>IF(基本情報入力シート!G126="","",基本情報入力シート!G126)</f>
        <v/>
      </c>
      <c r="G105" s="650" t="str">
        <f>IF(基本情報入力シート!H126="","",基本情報入力シート!H126)</f>
        <v/>
      </c>
      <c r="H105" s="650" t="str">
        <f>IF(基本情報入力シート!I126="","",基本情報入力シート!I126)</f>
        <v/>
      </c>
      <c r="I105" s="650" t="str">
        <f>IF(基本情報入力シート!J126="","",基本情報入力シート!J126)</f>
        <v/>
      </c>
      <c r="J105" s="650" t="str">
        <f>IF(基本情報入力シート!K126="","",基本情報入力シート!K126)</f>
        <v/>
      </c>
      <c r="K105" s="651" t="str">
        <f>IF(基本情報入力シート!L126="","",基本情報入力シート!L126)</f>
        <v/>
      </c>
      <c r="L105" s="652" t="str">
        <f>IF(基本情報入力シート!M126="","",基本情報入力シート!M126)</f>
        <v/>
      </c>
      <c r="M105" s="652" t="str">
        <f>IF(基本情報入力シート!R126="","",基本情報入力シート!R126)</f>
        <v/>
      </c>
      <c r="N105" s="652" t="str">
        <f>IF(基本情報入力シート!W126="","",基本情報入力シート!W126)</f>
        <v/>
      </c>
      <c r="O105" s="647" t="str">
        <f>IF(基本情報入力シート!X126="","",基本情報入力シート!X126)</f>
        <v/>
      </c>
      <c r="P105" s="653" t="str">
        <f>IF(基本情報入力シート!Y126="","",基本情報入力シート!Y126)</f>
        <v/>
      </c>
      <c r="Q105" s="654" t="str">
        <f>IF(基本情報入力シート!Z126="","",基本情報入力シート!Z126)</f>
        <v/>
      </c>
      <c r="R105" s="681" t="str">
        <f>IF(基本情報入力シート!AA126="","",基本情報入力シート!AA126)</f>
        <v/>
      </c>
      <c r="S105" s="682"/>
      <c r="T105" s="683"/>
      <c r="U105" s="684" t="str">
        <f>IF(P105="","",VLOOKUP(P105,【参考】数式用!$A$5:$I$28,MATCH(T105,【参考】数式用!$H$4:$I$4,0)+7,0))</f>
        <v/>
      </c>
      <c r="V105" s="685"/>
      <c r="W105" s="285" t="s">
        <v>265</v>
      </c>
      <c r="X105" s="686"/>
      <c r="Y105" s="282" t="s">
        <v>266</v>
      </c>
      <c r="Z105" s="686"/>
      <c r="AA105" s="434" t="s">
        <v>267</v>
      </c>
      <c r="AB105" s="686"/>
      <c r="AC105" s="282" t="s">
        <v>266</v>
      </c>
      <c r="AD105" s="686"/>
      <c r="AE105" s="282" t="s">
        <v>268</v>
      </c>
      <c r="AF105" s="661" t="s">
        <v>269</v>
      </c>
      <c r="AG105" s="662" t="str">
        <f t="shared" si="10"/>
        <v/>
      </c>
      <c r="AH105" s="663" t="s">
        <v>270</v>
      </c>
      <c r="AI105" s="664" t="str">
        <f t="shared" si="9"/>
        <v/>
      </c>
      <c r="AJ105" s="239"/>
      <c r="AK105" s="687" t="str">
        <f t="shared" si="11"/>
        <v>○</v>
      </c>
      <c r="AL105" s="688" t="str">
        <f t="shared" si="12"/>
        <v/>
      </c>
      <c r="AM105" s="689"/>
      <c r="AN105" s="689"/>
      <c r="AO105" s="689"/>
      <c r="AP105" s="689"/>
      <c r="AQ105" s="689"/>
      <c r="AR105" s="689"/>
      <c r="AS105" s="689"/>
      <c r="AT105" s="689"/>
      <c r="AU105" s="690"/>
    </row>
    <row r="106" spans="1:47" ht="33" customHeight="1" thickBot="1">
      <c r="A106" s="647">
        <f t="shared" si="4"/>
        <v>95</v>
      </c>
      <c r="B106" s="648" t="str">
        <f>IF(基本情報入力シート!C127="","",基本情報入力シート!C127)</f>
        <v/>
      </c>
      <c r="C106" s="649" t="str">
        <f>IF(基本情報入力シート!D127="","",基本情報入力シート!D127)</f>
        <v/>
      </c>
      <c r="D106" s="650" t="str">
        <f>IF(基本情報入力シート!E127="","",基本情報入力シート!E127)</f>
        <v/>
      </c>
      <c r="E106" s="650" t="str">
        <f>IF(基本情報入力シート!F127="","",基本情報入力シート!F127)</f>
        <v/>
      </c>
      <c r="F106" s="650" t="str">
        <f>IF(基本情報入力シート!G127="","",基本情報入力シート!G127)</f>
        <v/>
      </c>
      <c r="G106" s="650" t="str">
        <f>IF(基本情報入力シート!H127="","",基本情報入力シート!H127)</f>
        <v/>
      </c>
      <c r="H106" s="650" t="str">
        <f>IF(基本情報入力シート!I127="","",基本情報入力シート!I127)</f>
        <v/>
      </c>
      <c r="I106" s="650" t="str">
        <f>IF(基本情報入力シート!J127="","",基本情報入力シート!J127)</f>
        <v/>
      </c>
      <c r="J106" s="650" t="str">
        <f>IF(基本情報入力シート!K127="","",基本情報入力シート!K127)</f>
        <v/>
      </c>
      <c r="K106" s="651" t="str">
        <f>IF(基本情報入力シート!L127="","",基本情報入力シート!L127)</f>
        <v/>
      </c>
      <c r="L106" s="652" t="str">
        <f>IF(基本情報入力シート!M127="","",基本情報入力シート!M127)</f>
        <v/>
      </c>
      <c r="M106" s="652" t="str">
        <f>IF(基本情報入力シート!R127="","",基本情報入力シート!R127)</f>
        <v/>
      </c>
      <c r="N106" s="652" t="str">
        <f>IF(基本情報入力シート!W127="","",基本情報入力シート!W127)</f>
        <v/>
      </c>
      <c r="O106" s="647" t="str">
        <f>IF(基本情報入力シート!X127="","",基本情報入力シート!X127)</f>
        <v/>
      </c>
      <c r="P106" s="653" t="str">
        <f>IF(基本情報入力シート!Y127="","",基本情報入力シート!Y127)</f>
        <v/>
      </c>
      <c r="Q106" s="654" t="str">
        <f>IF(基本情報入力シート!Z127="","",基本情報入力シート!Z127)</f>
        <v/>
      </c>
      <c r="R106" s="681" t="str">
        <f>IF(基本情報入力シート!AA127="","",基本情報入力シート!AA127)</f>
        <v/>
      </c>
      <c r="S106" s="682"/>
      <c r="T106" s="683"/>
      <c r="U106" s="684" t="str">
        <f>IF(P106="","",VLOOKUP(P106,【参考】数式用!$A$5:$I$28,MATCH(T106,【参考】数式用!$H$4:$I$4,0)+7,0))</f>
        <v/>
      </c>
      <c r="V106" s="685"/>
      <c r="W106" s="285" t="s">
        <v>265</v>
      </c>
      <c r="X106" s="686"/>
      <c r="Y106" s="282" t="s">
        <v>266</v>
      </c>
      <c r="Z106" s="686"/>
      <c r="AA106" s="434" t="s">
        <v>267</v>
      </c>
      <c r="AB106" s="686"/>
      <c r="AC106" s="282" t="s">
        <v>266</v>
      </c>
      <c r="AD106" s="686"/>
      <c r="AE106" s="282" t="s">
        <v>268</v>
      </c>
      <c r="AF106" s="661" t="s">
        <v>269</v>
      </c>
      <c r="AG106" s="662" t="str">
        <f t="shared" si="10"/>
        <v/>
      </c>
      <c r="AH106" s="663" t="s">
        <v>270</v>
      </c>
      <c r="AI106" s="664" t="str">
        <f t="shared" si="9"/>
        <v/>
      </c>
      <c r="AJ106" s="239"/>
      <c r="AK106" s="687" t="str">
        <f t="shared" si="11"/>
        <v>○</v>
      </c>
      <c r="AL106" s="688" t="str">
        <f t="shared" si="12"/>
        <v/>
      </c>
      <c r="AM106" s="689"/>
      <c r="AN106" s="689"/>
      <c r="AO106" s="689"/>
      <c r="AP106" s="689"/>
      <c r="AQ106" s="689"/>
      <c r="AR106" s="689"/>
      <c r="AS106" s="689"/>
      <c r="AT106" s="689"/>
      <c r="AU106" s="690"/>
    </row>
    <row r="107" spans="1:47" ht="33" customHeight="1" thickBot="1">
      <c r="A107" s="647">
        <f t="shared" si="4"/>
        <v>96</v>
      </c>
      <c r="B107" s="648" t="str">
        <f>IF(基本情報入力シート!C128="","",基本情報入力シート!C128)</f>
        <v/>
      </c>
      <c r="C107" s="649" t="str">
        <f>IF(基本情報入力シート!D128="","",基本情報入力シート!D128)</f>
        <v/>
      </c>
      <c r="D107" s="650" t="str">
        <f>IF(基本情報入力シート!E128="","",基本情報入力シート!E128)</f>
        <v/>
      </c>
      <c r="E107" s="650" t="str">
        <f>IF(基本情報入力シート!F128="","",基本情報入力シート!F128)</f>
        <v/>
      </c>
      <c r="F107" s="650" t="str">
        <f>IF(基本情報入力シート!G128="","",基本情報入力シート!G128)</f>
        <v/>
      </c>
      <c r="G107" s="650" t="str">
        <f>IF(基本情報入力シート!H128="","",基本情報入力シート!H128)</f>
        <v/>
      </c>
      <c r="H107" s="650" t="str">
        <f>IF(基本情報入力シート!I128="","",基本情報入力シート!I128)</f>
        <v/>
      </c>
      <c r="I107" s="650" t="str">
        <f>IF(基本情報入力シート!J128="","",基本情報入力シート!J128)</f>
        <v/>
      </c>
      <c r="J107" s="650" t="str">
        <f>IF(基本情報入力シート!K128="","",基本情報入力シート!K128)</f>
        <v/>
      </c>
      <c r="K107" s="651" t="str">
        <f>IF(基本情報入力シート!L128="","",基本情報入力シート!L128)</f>
        <v/>
      </c>
      <c r="L107" s="652" t="str">
        <f>IF(基本情報入力シート!M128="","",基本情報入力シート!M128)</f>
        <v/>
      </c>
      <c r="M107" s="652" t="str">
        <f>IF(基本情報入力シート!R128="","",基本情報入力シート!R128)</f>
        <v/>
      </c>
      <c r="N107" s="652" t="str">
        <f>IF(基本情報入力シート!W128="","",基本情報入力シート!W128)</f>
        <v/>
      </c>
      <c r="O107" s="647" t="str">
        <f>IF(基本情報入力シート!X128="","",基本情報入力シート!X128)</f>
        <v/>
      </c>
      <c r="P107" s="653" t="str">
        <f>IF(基本情報入力シート!Y128="","",基本情報入力シート!Y128)</f>
        <v/>
      </c>
      <c r="Q107" s="654" t="str">
        <f>IF(基本情報入力シート!Z128="","",基本情報入力シート!Z128)</f>
        <v/>
      </c>
      <c r="R107" s="681" t="str">
        <f>IF(基本情報入力シート!AA128="","",基本情報入力シート!AA128)</f>
        <v/>
      </c>
      <c r="S107" s="682"/>
      <c r="T107" s="683"/>
      <c r="U107" s="684" t="str">
        <f>IF(P107="","",VLOOKUP(P107,【参考】数式用!$A$5:$I$28,MATCH(T107,【参考】数式用!$H$4:$I$4,0)+7,0))</f>
        <v/>
      </c>
      <c r="V107" s="685"/>
      <c r="W107" s="285" t="s">
        <v>265</v>
      </c>
      <c r="X107" s="686"/>
      <c r="Y107" s="282" t="s">
        <v>266</v>
      </c>
      <c r="Z107" s="686"/>
      <c r="AA107" s="434" t="s">
        <v>267</v>
      </c>
      <c r="AB107" s="686"/>
      <c r="AC107" s="282" t="s">
        <v>266</v>
      </c>
      <c r="AD107" s="686"/>
      <c r="AE107" s="282" t="s">
        <v>268</v>
      </c>
      <c r="AF107" s="661" t="s">
        <v>269</v>
      </c>
      <c r="AG107" s="662" t="str">
        <f t="shared" si="10"/>
        <v/>
      </c>
      <c r="AH107" s="663" t="s">
        <v>270</v>
      </c>
      <c r="AI107" s="664" t="str">
        <f t="shared" si="9"/>
        <v/>
      </c>
      <c r="AJ107" s="239"/>
      <c r="AK107" s="687" t="str">
        <f t="shared" si="11"/>
        <v>○</v>
      </c>
      <c r="AL107" s="688" t="str">
        <f t="shared" si="12"/>
        <v/>
      </c>
      <c r="AM107" s="689"/>
      <c r="AN107" s="689"/>
      <c r="AO107" s="689"/>
      <c r="AP107" s="689"/>
      <c r="AQ107" s="689"/>
      <c r="AR107" s="689"/>
      <c r="AS107" s="689"/>
      <c r="AT107" s="689"/>
      <c r="AU107" s="690"/>
    </row>
    <row r="108" spans="1:47" ht="33" customHeight="1" thickBot="1">
      <c r="A108" s="647">
        <f t="shared" si="4"/>
        <v>97</v>
      </c>
      <c r="B108" s="648" t="str">
        <f>IF(基本情報入力シート!C129="","",基本情報入力シート!C129)</f>
        <v/>
      </c>
      <c r="C108" s="649" t="str">
        <f>IF(基本情報入力シート!D129="","",基本情報入力シート!D129)</f>
        <v/>
      </c>
      <c r="D108" s="650" t="str">
        <f>IF(基本情報入力シート!E129="","",基本情報入力シート!E129)</f>
        <v/>
      </c>
      <c r="E108" s="650" t="str">
        <f>IF(基本情報入力シート!F129="","",基本情報入力シート!F129)</f>
        <v/>
      </c>
      <c r="F108" s="650" t="str">
        <f>IF(基本情報入力シート!G129="","",基本情報入力シート!G129)</f>
        <v/>
      </c>
      <c r="G108" s="650" t="str">
        <f>IF(基本情報入力シート!H129="","",基本情報入力シート!H129)</f>
        <v/>
      </c>
      <c r="H108" s="650" t="str">
        <f>IF(基本情報入力シート!I129="","",基本情報入力シート!I129)</f>
        <v/>
      </c>
      <c r="I108" s="650" t="str">
        <f>IF(基本情報入力シート!J129="","",基本情報入力シート!J129)</f>
        <v/>
      </c>
      <c r="J108" s="650" t="str">
        <f>IF(基本情報入力シート!K129="","",基本情報入力シート!K129)</f>
        <v/>
      </c>
      <c r="K108" s="651" t="str">
        <f>IF(基本情報入力シート!L129="","",基本情報入力シート!L129)</f>
        <v/>
      </c>
      <c r="L108" s="652" t="str">
        <f>IF(基本情報入力シート!M129="","",基本情報入力シート!M129)</f>
        <v/>
      </c>
      <c r="M108" s="652" t="str">
        <f>IF(基本情報入力シート!R129="","",基本情報入力シート!R129)</f>
        <v/>
      </c>
      <c r="N108" s="652" t="str">
        <f>IF(基本情報入力シート!W129="","",基本情報入力シート!W129)</f>
        <v/>
      </c>
      <c r="O108" s="647" t="str">
        <f>IF(基本情報入力シート!X129="","",基本情報入力シート!X129)</f>
        <v/>
      </c>
      <c r="P108" s="653" t="str">
        <f>IF(基本情報入力シート!Y129="","",基本情報入力シート!Y129)</f>
        <v/>
      </c>
      <c r="Q108" s="654" t="str">
        <f>IF(基本情報入力シート!Z129="","",基本情報入力シート!Z129)</f>
        <v/>
      </c>
      <c r="R108" s="681" t="str">
        <f>IF(基本情報入力シート!AA129="","",基本情報入力シート!AA129)</f>
        <v/>
      </c>
      <c r="S108" s="682"/>
      <c r="T108" s="683"/>
      <c r="U108" s="684" t="str">
        <f>IF(P108="","",VLOOKUP(P108,【参考】数式用!$A$5:$I$28,MATCH(T108,【参考】数式用!$H$4:$I$4,0)+7,0))</f>
        <v/>
      </c>
      <c r="V108" s="685"/>
      <c r="W108" s="285" t="s">
        <v>265</v>
      </c>
      <c r="X108" s="686"/>
      <c r="Y108" s="282" t="s">
        <v>266</v>
      </c>
      <c r="Z108" s="686"/>
      <c r="AA108" s="434" t="s">
        <v>267</v>
      </c>
      <c r="AB108" s="686"/>
      <c r="AC108" s="282" t="s">
        <v>266</v>
      </c>
      <c r="AD108" s="686"/>
      <c r="AE108" s="282" t="s">
        <v>268</v>
      </c>
      <c r="AF108" s="661" t="s">
        <v>269</v>
      </c>
      <c r="AG108" s="662" t="str">
        <f t="shared" si="10"/>
        <v/>
      </c>
      <c r="AH108" s="663" t="s">
        <v>270</v>
      </c>
      <c r="AI108" s="664" t="str">
        <f t="shared" si="9"/>
        <v/>
      </c>
      <c r="AJ108" s="239"/>
      <c r="AK108" s="687" t="str">
        <f t="shared" si="11"/>
        <v>○</v>
      </c>
      <c r="AL108" s="688" t="str">
        <f t="shared" si="12"/>
        <v/>
      </c>
      <c r="AM108" s="689"/>
      <c r="AN108" s="689"/>
      <c r="AO108" s="689"/>
      <c r="AP108" s="689"/>
      <c r="AQ108" s="689"/>
      <c r="AR108" s="689"/>
      <c r="AS108" s="689"/>
      <c r="AT108" s="689"/>
      <c r="AU108" s="690"/>
    </row>
    <row r="109" spans="1:47" ht="33" customHeight="1" thickBot="1">
      <c r="A109" s="647">
        <f t="shared" si="4"/>
        <v>98</v>
      </c>
      <c r="B109" s="648" t="str">
        <f>IF(基本情報入力シート!C130="","",基本情報入力シート!C130)</f>
        <v/>
      </c>
      <c r="C109" s="649" t="str">
        <f>IF(基本情報入力シート!D130="","",基本情報入力シート!D130)</f>
        <v/>
      </c>
      <c r="D109" s="650" t="str">
        <f>IF(基本情報入力シート!E130="","",基本情報入力シート!E130)</f>
        <v/>
      </c>
      <c r="E109" s="650" t="str">
        <f>IF(基本情報入力シート!F130="","",基本情報入力シート!F130)</f>
        <v/>
      </c>
      <c r="F109" s="650" t="str">
        <f>IF(基本情報入力シート!G130="","",基本情報入力シート!G130)</f>
        <v/>
      </c>
      <c r="G109" s="650" t="str">
        <f>IF(基本情報入力シート!H130="","",基本情報入力シート!H130)</f>
        <v/>
      </c>
      <c r="H109" s="650" t="str">
        <f>IF(基本情報入力シート!I130="","",基本情報入力シート!I130)</f>
        <v/>
      </c>
      <c r="I109" s="650" t="str">
        <f>IF(基本情報入力シート!J130="","",基本情報入力シート!J130)</f>
        <v/>
      </c>
      <c r="J109" s="650" t="str">
        <f>IF(基本情報入力シート!K130="","",基本情報入力シート!K130)</f>
        <v/>
      </c>
      <c r="K109" s="651" t="str">
        <f>IF(基本情報入力シート!L130="","",基本情報入力シート!L130)</f>
        <v/>
      </c>
      <c r="L109" s="652" t="str">
        <f>IF(基本情報入力シート!M130="","",基本情報入力シート!M130)</f>
        <v/>
      </c>
      <c r="M109" s="652" t="str">
        <f>IF(基本情報入力シート!R130="","",基本情報入力シート!R130)</f>
        <v/>
      </c>
      <c r="N109" s="652" t="str">
        <f>IF(基本情報入力シート!W130="","",基本情報入力シート!W130)</f>
        <v/>
      </c>
      <c r="O109" s="647" t="str">
        <f>IF(基本情報入力シート!X130="","",基本情報入力シート!X130)</f>
        <v/>
      </c>
      <c r="P109" s="653" t="str">
        <f>IF(基本情報入力シート!Y130="","",基本情報入力シート!Y130)</f>
        <v/>
      </c>
      <c r="Q109" s="654" t="str">
        <f>IF(基本情報入力シート!Z130="","",基本情報入力シート!Z130)</f>
        <v/>
      </c>
      <c r="R109" s="681" t="str">
        <f>IF(基本情報入力シート!AA130="","",基本情報入力シート!AA130)</f>
        <v/>
      </c>
      <c r="S109" s="682"/>
      <c r="T109" s="683"/>
      <c r="U109" s="684" t="str">
        <f>IF(P109="","",VLOOKUP(P109,【参考】数式用!$A$5:$I$28,MATCH(T109,【参考】数式用!$H$4:$I$4,0)+7,0))</f>
        <v/>
      </c>
      <c r="V109" s="685"/>
      <c r="W109" s="285" t="s">
        <v>265</v>
      </c>
      <c r="X109" s="686"/>
      <c r="Y109" s="282" t="s">
        <v>266</v>
      </c>
      <c r="Z109" s="686"/>
      <c r="AA109" s="434" t="s">
        <v>267</v>
      </c>
      <c r="AB109" s="686"/>
      <c r="AC109" s="282" t="s">
        <v>266</v>
      </c>
      <c r="AD109" s="686"/>
      <c r="AE109" s="282" t="s">
        <v>268</v>
      </c>
      <c r="AF109" s="661" t="s">
        <v>269</v>
      </c>
      <c r="AG109" s="662" t="str">
        <f t="shared" si="10"/>
        <v/>
      </c>
      <c r="AH109" s="663" t="s">
        <v>270</v>
      </c>
      <c r="AI109" s="664" t="str">
        <f t="shared" si="9"/>
        <v/>
      </c>
      <c r="AJ109" s="239"/>
      <c r="AK109" s="687" t="str">
        <f t="shared" si="11"/>
        <v>○</v>
      </c>
      <c r="AL109" s="688" t="str">
        <f t="shared" si="12"/>
        <v/>
      </c>
      <c r="AM109" s="689"/>
      <c r="AN109" s="689"/>
      <c r="AO109" s="689"/>
      <c r="AP109" s="689"/>
      <c r="AQ109" s="689"/>
      <c r="AR109" s="689"/>
      <c r="AS109" s="689"/>
      <c r="AT109" s="689"/>
      <c r="AU109" s="690"/>
    </row>
    <row r="110" spans="1:47" ht="33" customHeight="1" thickBot="1">
      <c r="A110" s="647">
        <f t="shared" si="4"/>
        <v>99</v>
      </c>
      <c r="B110" s="648" t="str">
        <f>IF(基本情報入力シート!C131="","",基本情報入力シート!C131)</f>
        <v/>
      </c>
      <c r="C110" s="649" t="str">
        <f>IF(基本情報入力シート!D131="","",基本情報入力シート!D131)</f>
        <v/>
      </c>
      <c r="D110" s="650" t="str">
        <f>IF(基本情報入力シート!E131="","",基本情報入力シート!E131)</f>
        <v/>
      </c>
      <c r="E110" s="650" t="str">
        <f>IF(基本情報入力シート!F131="","",基本情報入力シート!F131)</f>
        <v/>
      </c>
      <c r="F110" s="650" t="str">
        <f>IF(基本情報入力シート!G131="","",基本情報入力シート!G131)</f>
        <v/>
      </c>
      <c r="G110" s="650" t="str">
        <f>IF(基本情報入力シート!H131="","",基本情報入力シート!H131)</f>
        <v/>
      </c>
      <c r="H110" s="650" t="str">
        <f>IF(基本情報入力シート!I131="","",基本情報入力シート!I131)</f>
        <v/>
      </c>
      <c r="I110" s="650" t="str">
        <f>IF(基本情報入力シート!J131="","",基本情報入力シート!J131)</f>
        <v/>
      </c>
      <c r="J110" s="650" t="str">
        <f>IF(基本情報入力シート!K131="","",基本情報入力シート!K131)</f>
        <v/>
      </c>
      <c r="K110" s="651" t="str">
        <f>IF(基本情報入力シート!L131="","",基本情報入力シート!L131)</f>
        <v/>
      </c>
      <c r="L110" s="652" t="str">
        <f>IF(基本情報入力シート!M131="","",基本情報入力シート!M131)</f>
        <v/>
      </c>
      <c r="M110" s="652" t="str">
        <f>IF(基本情報入力シート!R131="","",基本情報入力シート!R131)</f>
        <v/>
      </c>
      <c r="N110" s="652" t="str">
        <f>IF(基本情報入力シート!W131="","",基本情報入力シート!W131)</f>
        <v/>
      </c>
      <c r="O110" s="647" t="str">
        <f>IF(基本情報入力シート!X131="","",基本情報入力シート!X131)</f>
        <v/>
      </c>
      <c r="P110" s="653" t="str">
        <f>IF(基本情報入力シート!Y131="","",基本情報入力シート!Y131)</f>
        <v/>
      </c>
      <c r="Q110" s="654" t="str">
        <f>IF(基本情報入力シート!Z131="","",基本情報入力シート!Z131)</f>
        <v/>
      </c>
      <c r="R110" s="681" t="str">
        <f>IF(基本情報入力シート!AA131="","",基本情報入力シート!AA131)</f>
        <v/>
      </c>
      <c r="S110" s="682"/>
      <c r="T110" s="683"/>
      <c r="U110" s="684" t="str">
        <f>IF(P110="","",VLOOKUP(P110,【参考】数式用!$A$5:$I$28,MATCH(T110,【参考】数式用!$H$4:$I$4,0)+7,0))</f>
        <v/>
      </c>
      <c r="V110" s="685"/>
      <c r="W110" s="285" t="s">
        <v>265</v>
      </c>
      <c r="X110" s="686"/>
      <c r="Y110" s="282" t="s">
        <v>266</v>
      </c>
      <c r="Z110" s="686"/>
      <c r="AA110" s="434" t="s">
        <v>267</v>
      </c>
      <c r="AB110" s="686"/>
      <c r="AC110" s="282" t="s">
        <v>266</v>
      </c>
      <c r="AD110" s="686"/>
      <c r="AE110" s="282" t="s">
        <v>268</v>
      </c>
      <c r="AF110" s="661" t="s">
        <v>269</v>
      </c>
      <c r="AG110" s="662" t="str">
        <f t="shared" si="10"/>
        <v/>
      </c>
      <c r="AH110" s="663" t="s">
        <v>270</v>
      </c>
      <c r="AI110" s="664" t="str">
        <f t="shared" si="9"/>
        <v/>
      </c>
      <c r="AJ110" s="239"/>
      <c r="AK110" s="687" t="str">
        <f t="shared" si="11"/>
        <v>○</v>
      </c>
      <c r="AL110" s="688" t="str">
        <f t="shared" si="12"/>
        <v/>
      </c>
      <c r="AM110" s="689"/>
      <c r="AN110" s="689"/>
      <c r="AO110" s="689"/>
      <c r="AP110" s="689"/>
      <c r="AQ110" s="689"/>
      <c r="AR110" s="689"/>
      <c r="AS110" s="689"/>
      <c r="AT110" s="689"/>
      <c r="AU110" s="690"/>
    </row>
    <row r="111" spans="1:47" ht="33" customHeight="1" thickBot="1">
      <c r="A111" s="647">
        <f t="shared" si="4"/>
        <v>100</v>
      </c>
      <c r="B111" s="648" t="str">
        <f>IF(基本情報入力シート!C132="","",基本情報入力シート!C132)</f>
        <v/>
      </c>
      <c r="C111" s="649" t="str">
        <f>IF(基本情報入力シート!D132="","",基本情報入力シート!D132)</f>
        <v/>
      </c>
      <c r="D111" s="650" t="str">
        <f>IF(基本情報入力シート!E132="","",基本情報入力シート!E132)</f>
        <v/>
      </c>
      <c r="E111" s="650" t="str">
        <f>IF(基本情報入力シート!F132="","",基本情報入力シート!F132)</f>
        <v/>
      </c>
      <c r="F111" s="650" t="str">
        <f>IF(基本情報入力シート!G132="","",基本情報入力シート!G132)</f>
        <v/>
      </c>
      <c r="G111" s="650" t="str">
        <f>IF(基本情報入力シート!H132="","",基本情報入力シート!H132)</f>
        <v/>
      </c>
      <c r="H111" s="650" t="str">
        <f>IF(基本情報入力シート!I132="","",基本情報入力シート!I132)</f>
        <v/>
      </c>
      <c r="I111" s="650" t="str">
        <f>IF(基本情報入力シート!J132="","",基本情報入力シート!J132)</f>
        <v/>
      </c>
      <c r="J111" s="650" t="str">
        <f>IF(基本情報入力シート!K132="","",基本情報入力シート!K132)</f>
        <v/>
      </c>
      <c r="K111" s="651" t="str">
        <f>IF(基本情報入力シート!L132="","",基本情報入力シート!L132)</f>
        <v/>
      </c>
      <c r="L111" s="652" t="str">
        <f>IF(基本情報入力シート!M132="","",基本情報入力シート!M132)</f>
        <v/>
      </c>
      <c r="M111" s="652" t="str">
        <f>IF(基本情報入力シート!R132="","",基本情報入力シート!R132)</f>
        <v/>
      </c>
      <c r="N111" s="652" t="str">
        <f>IF(基本情報入力シート!W132="","",基本情報入力シート!W132)</f>
        <v/>
      </c>
      <c r="O111" s="647" t="str">
        <f>IF(基本情報入力シート!X132="","",基本情報入力シート!X132)</f>
        <v/>
      </c>
      <c r="P111" s="653" t="str">
        <f>IF(基本情報入力シート!Y132="","",基本情報入力シート!Y132)</f>
        <v/>
      </c>
      <c r="Q111" s="654" t="str">
        <f>IF(基本情報入力シート!Z132="","",基本情報入力シート!Z132)</f>
        <v/>
      </c>
      <c r="R111" s="681" t="str">
        <f>IF(基本情報入力シート!AA132="","",基本情報入力シート!AA132)</f>
        <v/>
      </c>
      <c r="S111" s="682"/>
      <c r="T111" s="691"/>
      <c r="U111" s="692" t="str">
        <f>IF(P111="","",VLOOKUP(P111,【参考】数式用!$A$5:$I$28,MATCH(T111,【参考】数式用!$H$4:$I$4,0)+7,0))</f>
        <v/>
      </c>
      <c r="V111" s="693"/>
      <c r="W111" s="694" t="s">
        <v>265</v>
      </c>
      <c r="X111" s="695"/>
      <c r="Y111" s="696" t="s">
        <v>266</v>
      </c>
      <c r="Z111" s="695"/>
      <c r="AA111" s="697" t="s">
        <v>267</v>
      </c>
      <c r="AB111" s="695"/>
      <c r="AC111" s="696" t="s">
        <v>266</v>
      </c>
      <c r="AD111" s="695"/>
      <c r="AE111" s="696" t="s">
        <v>268</v>
      </c>
      <c r="AF111" s="698" t="s">
        <v>269</v>
      </c>
      <c r="AG111" s="699" t="str">
        <f t="shared" si="10"/>
        <v/>
      </c>
      <c r="AH111" s="700" t="s">
        <v>270</v>
      </c>
      <c r="AI111" s="701" t="str">
        <f t="shared" si="9"/>
        <v/>
      </c>
      <c r="AJ111" s="239"/>
      <c r="AK111" s="687" t="str">
        <f t="shared" si="11"/>
        <v>○</v>
      </c>
      <c r="AL111" s="688" t="str">
        <f t="shared" si="12"/>
        <v/>
      </c>
      <c r="AM111" s="689"/>
      <c r="AN111" s="689"/>
      <c r="AO111" s="689"/>
      <c r="AP111" s="689"/>
      <c r="AQ111" s="689"/>
      <c r="AR111" s="689"/>
      <c r="AS111" s="689"/>
      <c r="AT111" s="689"/>
      <c r="AU111" s="690"/>
    </row>
    <row r="112" spans="1:47" ht="10.5" customHeight="1"/>
    <row r="113" spans="35:35" ht="20.25" customHeight="1">
      <c r="AI113" s="157"/>
    </row>
    <row r="114" spans="35:35" ht="20.25" customHeight="1">
      <c r="AI114" s="184"/>
    </row>
    <row r="115" spans="35:35" ht="21" customHeight="1"/>
  </sheetData>
  <sheetProtection formatCells="0" formatColumns="0" formatRows="0" insertRows="0" deleteRows="0" autoFilter="0"/>
  <autoFilter ref="L11:AI11"/>
  <mergeCells count="17">
    <mergeCell ref="S9:S10"/>
    <mergeCell ref="T9:T10"/>
    <mergeCell ref="U9:U10"/>
    <mergeCell ref="W9:AH10"/>
    <mergeCell ref="AI9:AI10"/>
    <mergeCell ref="A3:C3"/>
    <mergeCell ref="D3:O3"/>
    <mergeCell ref="T8:U8"/>
    <mergeCell ref="W8:AH8"/>
    <mergeCell ref="A7:A10"/>
    <mergeCell ref="B7:K10"/>
    <mergeCell ref="L7:L10"/>
    <mergeCell ref="O7:O10"/>
    <mergeCell ref="P7:P10"/>
    <mergeCell ref="Q7:Q10"/>
    <mergeCell ref="R7:R10"/>
    <mergeCell ref="V9:V10"/>
  </mergeCells>
  <phoneticPr fontId="7"/>
  <dataValidations count="4">
    <dataValidation imeMode="hiragana" allowBlank="1" showInputMessage="1" showErrorMessage="1" sqref="AI114"/>
    <dataValidation imeMode="halfAlpha" allowBlank="1" showInputMessage="1" showErrorMessage="1" sqref="AD12:AD111 Z12:Z111 X12:X111 AB12:AB111 B12:R111"/>
    <dataValidation type="list" allowBlank="1" showInputMessage="1" showErrorMessage="1" sqref="T12:T111">
      <formula1>"特定加算Ⅰ,特定加算Ⅱ"</formula1>
    </dataValidation>
    <dataValidation type="list" allowBlank="1" showInputMessage="1" showErrorMessage="1" sqref="S12:S111">
      <formula1>"新規,継続,区分変更"</formula1>
    </dataValidation>
  </dataValidations>
  <pageMargins left="0.39370078740157483" right="0.39370078740157483" top="0.6692913385826772" bottom="0.62992125984251968" header="0.31496062992125984" footer="0.35433070866141736"/>
  <pageSetup paperSize="9" scale="48" orientation="landscape" r:id="rId1"/>
  <headerFooter alignWithMargins="0"/>
  <ignoredErrors>
    <ignoredError sqref="D12:L16" unlockedFormula="1"/>
  </ignoredError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OFFSET(【参考】数式用!$A$4,MATCH(P12,【参考】数式用!$A$5:$A$28,0),9,1,4)</xm:f>
          </x14:formula1>
          <xm:sqref>V12:V111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M30"/>
  <sheetViews>
    <sheetView zoomScaleNormal="100" zoomScaleSheetLayoutView="85" workbookViewId="0">
      <selection activeCell="A8" sqref="A8:B8"/>
    </sheetView>
  </sheetViews>
  <sheetFormatPr defaultColWidth="9" defaultRowHeight="13.5"/>
  <cols>
    <col min="1" max="1" width="21.75" style="4" customWidth="1"/>
    <col min="2" max="2" width="20.375" style="22" customWidth="1"/>
    <col min="3" max="7" width="6" style="22" customWidth="1"/>
    <col min="8" max="9" width="8.625" style="67" customWidth="1"/>
    <col min="10" max="10" width="26.875" style="67" customWidth="1"/>
    <col min="11" max="11" width="29.5" style="67" bestFit="1" customWidth="1"/>
    <col min="12" max="12" width="25.5" style="67" customWidth="1"/>
    <col min="13" max="13" width="0" style="4" hidden="1" customWidth="1"/>
    <col min="14" max="16384" width="9" style="4"/>
  </cols>
  <sheetData>
    <row r="1" spans="1:13" ht="14.25" thickBot="1">
      <c r="A1" s="28" t="s">
        <v>150</v>
      </c>
      <c r="B1" s="28"/>
      <c r="C1" s="28"/>
      <c r="D1" s="28"/>
      <c r="E1" s="28"/>
      <c r="F1" s="28"/>
      <c r="G1" s="28"/>
    </row>
    <row r="2" spans="1:13" s="22" customFormat="1" ht="27.75" customHeight="1">
      <c r="A2" s="1145" t="s">
        <v>63</v>
      </c>
      <c r="B2" s="1135"/>
      <c r="C2" s="1142" t="s">
        <v>149</v>
      </c>
      <c r="D2" s="1143"/>
      <c r="E2" s="1143"/>
      <c r="F2" s="1143"/>
      <c r="G2" s="1144"/>
      <c r="H2" s="1131" t="s">
        <v>428</v>
      </c>
      <c r="I2" s="1132"/>
      <c r="J2" s="1132"/>
      <c r="K2" s="1132"/>
      <c r="L2" s="1133"/>
    </row>
    <row r="3" spans="1:13" ht="39" customHeight="1">
      <c r="A3" s="1146"/>
      <c r="B3" s="1147"/>
      <c r="C3" s="1149" t="s">
        <v>151</v>
      </c>
      <c r="D3" s="1151"/>
      <c r="E3" s="1151"/>
      <c r="F3" s="1151"/>
      <c r="G3" s="1150"/>
      <c r="H3" s="1149" t="s">
        <v>145</v>
      </c>
      <c r="I3" s="1150"/>
      <c r="J3" s="1134" t="s">
        <v>327</v>
      </c>
      <c r="K3" s="1135"/>
      <c r="L3" s="1136"/>
    </row>
    <row r="4" spans="1:13" ht="18" customHeight="1">
      <c r="A4" s="1148"/>
      <c r="B4" s="1138"/>
      <c r="C4" s="37" t="s">
        <v>140</v>
      </c>
      <c r="D4" s="38" t="s">
        <v>141</v>
      </c>
      <c r="E4" s="38" t="s">
        <v>142</v>
      </c>
      <c r="F4" s="38" t="s">
        <v>143</v>
      </c>
      <c r="G4" s="39" t="s">
        <v>144</v>
      </c>
      <c r="H4" s="48" t="s">
        <v>86</v>
      </c>
      <c r="I4" s="47" t="s">
        <v>87</v>
      </c>
      <c r="J4" s="1137"/>
      <c r="K4" s="1138"/>
      <c r="L4" s="1139"/>
    </row>
    <row r="5" spans="1:13" ht="18" customHeight="1">
      <c r="A5" s="1140" t="s">
        <v>81</v>
      </c>
      <c r="B5" s="1141"/>
      <c r="C5" s="35">
        <v>0.13700000000000001</v>
      </c>
      <c r="D5" s="29">
        <v>0.1</v>
      </c>
      <c r="E5" s="33">
        <v>5.5E-2</v>
      </c>
      <c r="F5" s="24">
        <f>E5*0.9</f>
        <v>4.9500000000000002E-2</v>
      </c>
      <c r="G5" s="25">
        <f>E5*0.8</f>
        <v>4.4000000000000004E-2</v>
      </c>
      <c r="H5" s="35">
        <v>6.3E-2</v>
      </c>
      <c r="I5" s="30">
        <v>4.2000000000000003E-2</v>
      </c>
      <c r="J5" s="33" t="s">
        <v>328</v>
      </c>
      <c r="K5" s="68" t="s">
        <v>329</v>
      </c>
      <c r="L5" s="30" t="s">
        <v>310</v>
      </c>
      <c r="M5" s="4" t="s">
        <v>338</v>
      </c>
    </row>
    <row r="6" spans="1:13" ht="18" customHeight="1">
      <c r="A6" s="1140" t="s">
        <v>22</v>
      </c>
      <c r="B6" s="1141"/>
      <c r="C6" s="35">
        <v>0.13700000000000001</v>
      </c>
      <c r="D6" s="29">
        <v>0.1</v>
      </c>
      <c r="E6" s="33">
        <v>5.5E-2</v>
      </c>
      <c r="F6" s="24">
        <f t="shared" ref="F6:F25" si="0">E6*0.9</f>
        <v>4.9500000000000002E-2</v>
      </c>
      <c r="G6" s="25">
        <f t="shared" ref="G6:G25" si="1">E6*0.8</f>
        <v>4.4000000000000004E-2</v>
      </c>
      <c r="H6" s="35">
        <v>6.3E-2</v>
      </c>
      <c r="I6" s="30">
        <v>4.2000000000000003E-2</v>
      </c>
      <c r="J6" s="33" t="s">
        <v>331</v>
      </c>
      <c r="K6" s="68" t="s">
        <v>358</v>
      </c>
      <c r="L6" s="30" t="s">
        <v>330</v>
      </c>
      <c r="M6" s="22" t="s">
        <v>338</v>
      </c>
    </row>
    <row r="7" spans="1:13" ht="18" customHeight="1">
      <c r="A7" s="1140" t="s">
        <v>429</v>
      </c>
      <c r="B7" s="1141"/>
      <c r="C7" s="35">
        <v>0.13700000000000001</v>
      </c>
      <c r="D7" s="29">
        <v>0.1</v>
      </c>
      <c r="E7" s="33">
        <v>5.5E-2</v>
      </c>
      <c r="F7" s="24">
        <f t="shared" si="0"/>
        <v>4.9500000000000002E-2</v>
      </c>
      <c r="G7" s="25">
        <f t="shared" si="1"/>
        <v>4.4000000000000004E-2</v>
      </c>
      <c r="H7" s="35">
        <v>6.3E-2</v>
      </c>
      <c r="I7" s="30">
        <v>4.2000000000000003E-2</v>
      </c>
      <c r="J7" s="33" t="s">
        <v>331</v>
      </c>
      <c r="K7" s="68" t="s">
        <v>330</v>
      </c>
      <c r="L7" s="30" t="s">
        <v>330</v>
      </c>
      <c r="M7" s="22" t="s">
        <v>338</v>
      </c>
    </row>
    <row r="8" spans="1:13" ht="18" customHeight="1">
      <c r="A8" s="1140" t="s">
        <v>418</v>
      </c>
      <c r="B8" s="1141"/>
      <c r="C8" s="35">
        <v>5.8000000000000003E-2</v>
      </c>
      <c r="D8" s="29">
        <v>4.2000000000000003E-2</v>
      </c>
      <c r="E8" s="33">
        <v>2.3E-2</v>
      </c>
      <c r="F8" s="24">
        <f t="shared" si="0"/>
        <v>2.07E-2</v>
      </c>
      <c r="G8" s="25">
        <f t="shared" si="1"/>
        <v>1.84E-2</v>
      </c>
      <c r="H8" s="35">
        <v>2.1000000000000001E-2</v>
      </c>
      <c r="I8" s="30">
        <v>1.4999999999999999E-2</v>
      </c>
      <c r="J8" s="33" t="s">
        <v>331</v>
      </c>
      <c r="K8" s="68" t="s">
        <v>330</v>
      </c>
      <c r="L8" s="30" t="s">
        <v>330</v>
      </c>
      <c r="M8" s="22" t="s">
        <v>338</v>
      </c>
    </row>
    <row r="9" spans="1:13" ht="18" customHeight="1">
      <c r="A9" s="1140" t="s">
        <v>82</v>
      </c>
      <c r="B9" s="1141"/>
      <c r="C9" s="35">
        <v>5.8999999999999997E-2</v>
      </c>
      <c r="D9" s="29">
        <v>4.2999999999999997E-2</v>
      </c>
      <c r="E9" s="33">
        <v>2.3E-2</v>
      </c>
      <c r="F9" s="24">
        <f t="shared" si="0"/>
        <v>2.07E-2</v>
      </c>
      <c r="G9" s="25">
        <f t="shared" si="1"/>
        <v>1.84E-2</v>
      </c>
      <c r="H9" s="35">
        <v>1.2E-2</v>
      </c>
      <c r="I9" s="30">
        <v>0.01</v>
      </c>
      <c r="J9" s="33" t="s">
        <v>331</v>
      </c>
      <c r="K9" s="68" t="s">
        <v>330</v>
      </c>
      <c r="L9" s="30" t="s">
        <v>330</v>
      </c>
      <c r="M9" s="22" t="s">
        <v>338</v>
      </c>
    </row>
    <row r="10" spans="1:13" ht="18" customHeight="1">
      <c r="A10" s="1140" t="s">
        <v>23</v>
      </c>
      <c r="B10" s="1141"/>
      <c r="C10" s="35">
        <v>5.8999999999999997E-2</v>
      </c>
      <c r="D10" s="29">
        <v>4.2999999999999997E-2</v>
      </c>
      <c r="E10" s="33">
        <v>2.3E-2</v>
      </c>
      <c r="F10" s="24">
        <f t="shared" si="0"/>
        <v>2.07E-2</v>
      </c>
      <c r="G10" s="25">
        <f t="shared" si="1"/>
        <v>1.84E-2</v>
      </c>
      <c r="H10" s="35">
        <v>1.2E-2</v>
      </c>
      <c r="I10" s="30">
        <v>0.01</v>
      </c>
      <c r="J10" s="33" t="s">
        <v>331</v>
      </c>
      <c r="K10" s="68" t="s">
        <v>335</v>
      </c>
      <c r="L10" s="30" t="s">
        <v>330</v>
      </c>
      <c r="M10" s="22" t="s">
        <v>338</v>
      </c>
    </row>
    <row r="11" spans="1:13" ht="18" customHeight="1">
      <c r="A11" s="1140" t="s">
        <v>419</v>
      </c>
      <c r="B11" s="1141"/>
      <c r="C11" s="35">
        <v>4.7E-2</v>
      </c>
      <c r="D11" s="29">
        <v>3.4000000000000002E-2</v>
      </c>
      <c r="E11" s="33">
        <v>1.9E-2</v>
      </c>
      <c r="F11" s="24">
        <f t="shared" si="0"/>
        <v>1.7100000000000001E-2</v>
      </c>
      <c r="G11" s="25">
        <f t="shared" si="1"/>
        <v>1.52E-2</v>
      </c>
      <c r="H11" s="35">
        <v>0.02</v>
      </c>
      <c r="I11" s="30">
        <v>1.7000000000000001E-2</v>
      </c>
      <c r="J11" s="33" t="s">
        <v>331</v>
      </c>
      <c r="K11" s="68" t="s">
        <v>330</v>
      </c>
      <c r="L11" s="30" t="s">
        <v>330</v>
      </c>
      <c r="M11" s="22" t="s">
        <v>338</v>
      </c>
    </row>
    <row r="12" spans="1:13" ht="18" customHeight="1">
      <c r="A12" s="1140" t="s">
        <v>420</v>
      </c>
      <c r="B12" s="1141"/>
      <c r="C12" s="35">
        <v>8.2000000000000003E-2</v>
      </c>
      <c r="D12" s="29">
        <v>0.06</v>
      </c>
      <c r="E12" s="33">
        <v>3.3000000000000002E-2</v>
      </c>
      <c r="F12" s="24">
        <f t="shared" si="0"/>
        <v>2.9700000000000001E-2</v>
      </c>
      <c r="G12" s="25">
        <f t="shared" si="1"/>
        <v>2.6400000000000003E-2</v>
      </c>
      <c r="H12" s="35">
        <v>1.7999999999999999E-2</v>
      </c>
      <c r="I12" s="30">
        <v>1.2E-2</v>
      </c>
      <c r="J12" s="33" t="s">
        <v>331</v>
      </c>
      <c r="K12" s="68" t="s">
        <v>332</v>
      </c>
      <c r="L12" s="30" t="s">
        <v>330</v>
      </c>
      <c r="M12" s="22" t="s">
        <v>338</v>
      </c>
    </row>
    <row r="13" spans="1:13" ht="18" customHeight="1">
      <c r="A13" s="1140" t="s">
        <v>24</v>
      </c>
      <c r="B13" s="1141"/>
      <c r="C13" s="35">
        <v>8.2000000000000003E-2</v>
      </c>
      <c r="D13" s="29">
        <v>0.06</v>
      </c>
      <c r="E13" s="33">
        <v>3.3000000000000002E-2</v>
      </c>
      <c r="F13" s="24">
        <f t="shared" si="0"/>
        <v>2.9700000000000001E-2</v>
      </c>
      <c r="G13" s="25">
        <f t="shared" si="1"/>
        <v>2.6400000000000003E-2</v>
      </c>
      <c r="H13" s="35">
        <v>1.7999999999999999E-2</v>
      </c>
      <c r="I13" s="30">
        <v>1.2E-2</v>
      </c>
      <c r="J13" s="33" t="s">
        <v>331</v>
      </c>
      <c r="K13" s="68" t="s">
        <v>332</v>
      </c>
      <c r="L13" s="30" t="s">
        <v>330</v>
      </c>
      <c r="M13" s="22" t="s">
        <v>338</v>
      </c>
    </row>
    <row r="14" spans="1:13" ht="18" customHeight="1">
      <c r="A14" s="1140" t="s">
        <v>421</v>
      </c>
      <c r="B14" s="1141"/>
      <c r="C14" s="35">
        <v>0.104</v>
      </c>
      <c r="D14" s="29">
        <v>7.5999999999999998E-2</v>
      </c>
      <c r="E14" s="33">
        <v>4.2000000000000003E-2</v>
      </c>
      <c r="F14" s="24">
        <f t="shared" si="0"/>
        <v>3.78E-2</v>
      </c>
      <c r="G14" s="25">
        <f t="shared" si="1"/>
        <v>3.3600000000000005E-2</v>
      </c>
      <c r="H14" s="35">
        <v>3.1E-2</v>
      </c>
      <c r="I14" s="30">
        <v>2.4E-2</v>
      </c>
      <c r="J14" s="33" t="s">
        <v>331</v>
      </c>
      <c r="K14" s="68" t="s">
        <v>330</v>
      </c>
      <c r="L14" s="30" t="s">
        <v>330</v>
      </c>
      <c r="M14" s="22" t="s">
        <v>338</v>
      </c>
    </row>
    <row r="15" spans="1:13" ht="18" customHeight="1">
      <c r="A15" s="1140" t="s">
        <v>422</v>
      </c>
      <c r="B15" s="1141"/>
      <c r="C15" s="35">
        <v>0.10199999999999999</v>
      </c>
      <c r="D15" s="29">
        <v>7.3999999999999996E-2</v>
      </c>
      <c r="E15" s="33">
        <v>4.1000000000000002E-2</v>
      </c>
      <c r="F15" s="24">
        <f t="shared" si="0"/>
        <v>3.6900000000000002E-2</v>
      </c>
      <c r="G15" s="25">
        <f t="shared" si="1"/>
        <v>3.2800000000000003E-2</v>
      </c>
      <c r="H15" s="35">
        <v>1.4999999999999999E-2</v>
      </c>
      <c r="I15" s="30">
        <v>1.2E-2</v>
      </c>
      <c r="J15" s="33" t="s">
        <v>331</v>
      </c>
      <c r="K15" s="68" t="s">
        <v>330</v>
      </c>
      <c r="L15" s="30" t="s">
        <v>330</v>
      </c>
      <c r="M15" s="22" t="s">
        <v>338</v>
      </c>
    </row>
    <row r="16" spans="1:13" ht="18" customHeight="1">
      <c r="A16" s="1140" t="s">
        <v>26</v>
      </c>
      <c r="B16" s="1141"/>
      <c r="C16" s="35">
        <v>0.10199999999999999</v>
      </c>
      <c r="D16" s="29">
        <v>7.3999999999999996E-2</v>
      </c>
      <c r="E16" s="33">
        <v>4.1000000000000002E-2</v>
      </c>
      <c r="F16" s="24">
        <f t="shared" si="0"/>
        <v>3.6900000000000002E-2</v>
      </c>
      <c r="G16" s="25">
        <f t="shared" si="1"/>
        <v>3.2800000000000003E-2</v>
      </c>
      <c r="H16" s="35">
        <v>1.4999999999999999E-2</v>
      </c>
      <c r="I16" s="30">
        <v>1.2E-2</v>
      </c>
      <c r="J16" s="33" t="s">
        <v>331</v>
      </c>
      <c r="K16" s="68" t="s">
        <v>330</v>
      </c>
      <c r="L16" s="30" t="s">
        <v>330</v>
      </c>
      <c r="M16" s="22" t="s">
        <v>338</v>
      </c>
    </row>
    <row r="17" spans="1:13" ht="18" customHeight="1">
      <c r="A17" s="1140" t="s">
        <v>423</v>
      </c>
      <c r="B17" s="1141"/>
      <c r="C17" s="35">
        <v>0.111</v>
      </c>
      <c r="D17" s="29">
        <v>8.1000000000000003E-2</v>
      </c>
      <c r="E17" s="33">
        <v>4.4999999999999998E-2</v>
      </c>
      <c r="F17" s="24">
        <f t="shared" si="0"/>
        <v>4.0500000000000001E-2</v>
      </c>
      <c r="G17" s="25">
        <f t="shared" si="1"/>
        <v>3.5999999999999997E-2</v>
      </c>
      <c r="H17" s="35">
        <v>3.1E-2</v>
      </c>
      <c r="I17" s="30">
        <v>2.3E-2</v>
      </c>
      <c r="J17" s="33" t="s">
        <v>331</v>
      </c>
      <c r="K17" s="68" t="s">
        <v>330</v>
      </c>
      <c r="L17" s="30" t="s">
        <v>330</v>
      </c>
      <c r="M17" s="22" t="s">
        <v>338</v>
      </c>
    </row>
    <row r="18" spans="1:13" ht="18" customHeight="1">
      <c r="A18" s="1140" t="s">
        <v>27</v>
      </c>
      <c r="B18" s="1141"/>
      <c r="C18" s="35">
        <v>8.3000000000000004E-2</v>
      </c>
      <c r="D18" s="29">
        <v>0.06</v>
      </c>
      <c r="E18" s="33">
        <v>3.3000000000000002E-2</v>
      </c>
      <c r="F18" s="24">
        <f t="shared" si="0"/>
        <v>2.9700000000000001E-2</v>
      </c>
      <c r="G18" s="25">
        <f t="shared" si="1"/>
        <v>2.6400000000000003E-2</v>
      </c>
      <c r="H18" s="35">
        <v>2.7E-2</v>
      </c>
      <c r="I18" s="30">
        <v>2.3E-2</v>
      </c>
      <c r="J18" s="33" t="s">
        <v>331</v>
      </c>
      <c r="K18" s="68" t="s">
        <v>333</v>
      </c>
      <c r="L18" s="30" t="s">
        <v>334</v>
      </c>
      <c r="M18" s="22" t="s">
        <v>338</v>
      </c>
    </row>
    <row r="19" spans="1:13" ht="18" customHeight="1">
      <c r="A19" s="1140" t="s">
        <v>25</v>
      </c>
      <c r="B19" s="1141"/>
      <c r="C19" s="35">
        <v>8.3000000000000004E-2</v>
      </c>
      <c r="D19" s="29">
        <v>0.06</v>
      </c>
      <c r="E19" s="33">
        <v>3.3000000000000002E-2</v>
      </c>
      <c r="F19" s="24">
        <f t="shared" si="0"/>
        <v>2.9700000000000001E-2</v>
      </c>
      <c r="G19" s="25">
        <f t="shared" si="1"/>
        <v>2.6400000000000003E-2</v>
      </c>
      <c r="H19" s="35">
        <v>2.7E-2</v>
      </c>
      <c r="I19" s="30">
        <v>2.3E-2</v>
      </c>
      <c r="J19" s="33" t="s">
        <v>331</v>
      </c>
      <c r="K19" s="68" t="s">
        <v>333</v>
      </c>
      <c r="L19" s="30" t="s">
        <v>334</v>
      </c>
      <c r="M19" s="22" t="s">
        <v>338</v>
      </c>
    </row>
    <row r="20" spans="1:13" ht="18" customHeight="1">
      <c r="A20" s="1140" t="s">
        <v>426</v>
      </c>
      <c r="B20" s="1141"/>
      <c r="C20" s="35">
        <v>8.3000000000000004E-2</v>
      </c>
      <c r="D20" s="29">
        <v>0.06</v>
      </c>
      <c r="E20" s="33">
        <v>3.3000000000000002E-2</v>
      </c>
      <c r="F20" s="24">
        <f t="shared" si="0"/>
        <v>2.9700000000000001E-2</v>
      </c>
      <c r="G20" s="25">
        <f t="shared" si="1"/>
        <v>2.6400000000000003E-2</v>
      </c>
      <c r="H20" s="35">
        <v>2.7E-2</v>
      </c>
      <c r="I20" s="30">
        <v>2.3E-2</v>
      </c>
      <c r="J20" s="33" t="s">
        <v>331</v>
      </c>
      <c r="K20" s="68" t="s">
        <v>330</v>
      </c>
      <c r="L20" s="30" t="s">
        <v>330</v>
      </c>
      <c r="M20" s="22" t="s">
        <v>338</v>
      </c>
    </row>
    <row r="21" spans="1:13" ht="18" customHeight="1">
      <c r="A21" s="1140" t="s">
        <v>28</v>
      </c>
      <c r="B21" s="1141"/>
      <c r="C21" s="35">
        <v>3.9E-2</v>
      </c>
      <c r="D21" s="29">
        <v>2.9000000000000001E-2</v>
      </c>
      <c r="E21" s="33">
        <v>1.6E-2</v>
      </c>
      <c r="F21" s="24">
        <f t="shared" si="0"/>
        <v>1.4400000000000001E-2</v>
      </c>
      <c r="G21" s="25">
        <f t="shared" si="1"/>
        <v>1.2800000000000001E-2</v>
      </c>
      <c r="H21" s="35">
        <v>2.1000000000000001E-2</v>
      </c>
      <c r="I21" s="30">
        <v>1.7000000000000001E-2</v>
      </c>
      <c r="J21" s="33" t="s">
        <v>331</v>
      </c>
      <c r="K21" s="68" t="s">
        <v>330</v>
      </c>
      <c r="L21" s="30" t="s">
        <v>330</v>
      </c>
      <c r="M21" s="22" t="s">
        <v>338</v>
      </c>
    </row>
    <row r="22" spans="1:13" ht="18" customHeight="1">
      <c r="A22" s="1140" t="s">
        <v>425</v>
      </c>
      <c r="B22" s="1141"/>
      <c r="C22" s="35">
        <v>3.9E-2</v>
      </c>
      <c r="D22" s="29">
        <v>2.9000000000000001E-2</v>
      </c>
      <c r="E22" s="33">
        <v>1.6E-2</v>
      </c>
      <c r="F22" s="24">
        <f t="shared" si="0"/>
        <v>1.4400000000000001E-2</v>
      </c>
      <c r="G22" s="25">
        <f t="shared" si="1"/>
        <v>1.2800000000000001E-2</v>
      </c>
      <c r="H22" s="35">
        <v>2.1000000000000001E-2</v>
      </c>
      <c r="I22" s="30">
        <v>1.7000000000000001E-2</v>
      </c>
      <c r="J22" s="33" t="s">
        <v>331</v>
      </c>
      <c r="K22" s="68" t="s">
        <v>330</v>
      </c>
      <c r="L22" s="30" t="s">
        <v>330</v>
      </c>
      <c r="M22" s="22" t="s">
        <v>338</v>
      </c>
    </row>
    <row r="23" spans="1:13" ht="18" customHeight="1">
      <c r="A23" s="1140" t="s">
        <v>29</v>
      </c>
      <c r="B23" s="1141"/>
      <c r="C23" s="35">
        <v>2.5999999999999999E-2</v>
      </c>
      <c r="D23" s="29">
        <v>1.9E-2</v>
      </c>
      <c r="E23" s="33">
        <v>0.01</v>
      </c>
      <c r="F23" s="24">
        <f t="shared" si="0"/>
        <v>9.0000000000000011E-3</v>
      </c>
      <c r="G23" s="25">
        <f t="shared" si="1"/>
        <v>8.0000000000000002E-3</v>
      </c>
      <c r="H23" s="35">
        <v>1.4999999999999999E-2</v>
      </c>
      <c r="I23" s="30">
        <v>1.0999999999999999E-2</v>
      </c>
      <c r="J23" s="33" t="s">
        <v>331</v>
      </c>
      <c r="K23" s="68" t="s">
        <v>330</v>
      </c>
      <c r="L23" s="30" t="s">
        <v>330</v>
      </c>
      <c r="M23" s="22" t="s">
        <v>338</v>
      </c>
    </row>
    <row r="24" spans="1:13" ht="18" customHeight="1">
      <c r="A24" s="1140" t="s">
        <v>424</v>
      </c>
      <c r="B24" s="1141"/>
      <c r="C24" s="35">
        <v>2.5999999999999999E-2</v>
      </c>
      <c r="D24" s="29">
        <v>1.9E-2</v>
      </c>
      <c r="E24" s="33">
        <v>0.01</v>
      </c>
      <c r="F24" s="24">
        <f t="shared" si="0"/>
        <v>9.0000000000000011E-3</v>
      </c>
      <c r="G24" s="25">
        <f t="shared" si="1"/>
        <v>8.0000000000000002E-3</v>
      </c>
      <c r="H24" s="35">
        <v>1.4999999999999999E-2</v>
      </c>
      <c r="I24" s="30">
        <v>1.0999999999999999E-2</v>
      </c>
      <c r="J24" s="33" t="s">
        <v>331</v>
      </c>
      <c r="K24" s="68" t="s">
        <v>330</v>
      </c>
      <c r="L24" s="30" t="s">
        <v>330</v>
      </c>
      <c r="M24" s="22" t="s">
        <v>338</v>
      </c>
    </row>
    <row r="25" spans="1:13" ht="18" customHeight="1">
      <c r="A25" s="1140" t="s">
        <v>83</v>
      </c>
      <c r="B25" s="1141"/>
      <c r="C25" s="35">
        <v>2.5999999999999999E-2</v>
      </c>
      <c r="D25" s="29">
        <v>1.9E-2</v>
      </c>
      <c r="E25" s="33">
        <v>0.01</v>
      </c>
      <c r="F25" s="24">
        <f t="shared" si="0"/>
        <v>9.0000000000000011E-3</v>
      </c>
      <c r="G25" s="25">
        <f t="shared" si="1"/>
        <v>8.0000000000000002E-3</v>
      </c>
      <c r="H25" s="35">
        <v>1.4999999999999999E-2</v>
      </c>
      <c r="I25" s="30">
        <v>1.0999999999999999E-2</v>
      </c>
      <c r="J25" s="33" t="s">
        <v>331</v>
      </c>
      <c r="K25" s="68" t="s">
        <v>330</v>
      </c>
      <c r="L25" s="30" t="s">
        <v>330</v>
      </c>
      <c r="M25" s="22" t="s">
        <v>338</v>
      </c>
    </row>
    <row r="26" spans="1:13" s="22" customFormat="1" ht="18" customHeight="1" thickBot="1">
      <c r="A26" s="1127" t="s">
        <v>427</v>
      </c>
      <c r="B26" s="1128"/>
      <c r="C26" s="36">
        <v>2.5999999999999999E-2</v>
      </c>
      <c r="D26" s="31">
        <v>1.9E-2</v>
      </c>
      <c r="E26" s="34">
        <v>0.01</v>
      </c>
      <c r="F26" s="26">
        <f t="shared" ref="F26" si="2">E26*0.9</f>
        <v>9.0000000000000011E-3</v>
      </c>
      <c r="G26" s="27">
        <f t="shared" ref="G26" si="3">E26*0.8</f>
        <v>8.0000000000000002E-3</v>
      </c>
      <c r="H26" s="36">
        <v>1.4999999999999999E-2</v>
      </c>
      <c r="I26" s="32">
        <v>1.0999999999999999E-2</v>
      </c>
      <c r="J26" s="34" t="s">
        <v>331</v>
      </c>
      <c r="K26" s="69" t="s">
        <v>330</v>
      </c>
      <c r="L26" s="32" t="s">
        <v>330</v>
      </c>
    </row>
    <row r="27" spans="1:13" s="22" customFormat="1" ht="18" customHeight="1">
      <c r="A27" s="1129" t="s">
        <v>173</v>
      </c>
      <c r="B27" s="1130"/>
      <c r="C27" s="185">
        <v>0.13700000000000001</v>
      </c>
      <c r="D27" s="186">
        <v>0.1</v>
      </c>
      <c r="E27" s="187">
        <v>5.5E-2</v>
      </c>
      <c r="F27" s="188">
        <f>E27*0.9</f>
        <v>4.9500000000000002E-2</v>
      </c>
      <c r="G27" s="189">
        <f>E27*0.8</f>
        <v>4.4000000000000004E-2</v>
      </c>
      <c r="H27" s="185">
        <v>6.3E-2</v>
      </c>
      <c r="I27" s="190">
        <v>4.2000000000000003E-2</v>
      </c>
      <c r="J27" s="191" t="s">
        <v>310</v>
      </c>
      <c r="K27" s="192" t="s">
        <v>330</v>
      </c>
      <c r="L27" s="193" t="s">
        <v>330</v>
      </c>
    </row>
    <row r="28" spans="1:13" ht="18" customHeight="1" thickBot="1">
      <c r="A28" s="1127" t="s">
        <v>174</v>
      </c>
      <c r="B28" s="1128"/>
      <c r="C28" s="36">
        <v>5.8999999999999997E-2</v>
      </c>
      <c r="D28" s="31">
        <v>4.2999999999999997E-2</v>
      </c>
      <c r="E28" s="34">
        <v>2.3E-2</v>
      </c>
      <c r="F28" s="26">
        <f t="shared" ref="F28" si="4">E28*0.9</f>
        <v>2.07E-2</v>
      </c>
      <c r="G28" s="27">
        <f t="shared" ref="G28" si="5">E28*0.8</f>
        <v>1.84E-2</v>
      </c>
      <c r="H28" s="36">
        <v>1.2E-2</v>
      </c>
      <c r="I28" s="32">
        <v>0.01</v>
      </c>
      <c r="J28" s="194" t="s">
        <v>310</v>
      </c>
      <c r="K28" s="195" t="s">
        <v>330</v>
      </c>
      <c r="L28" s="196" t="s">
        <v>330</v>
      </c>
      <c r="M28" s="22" t="s">
        <v>338</v>
      </c>
    </row>
    <row r="29" spans="1:13" ht="12" customHeight="1">
      <c r="A29" s="5"/>
      <c r="B29" s="23"/>
      <c r="C29" s="23"/>
      <c r="D29" s="23"/>
      <c r="E29" s="23"/>
      <c r="F29" s="23"/>
      <c r="G29" s="23"/>
    </row>
    <row r="30" spans="1:13">
      <c r="A30" s="5"/>
      <c r="B30" s="23"/>
      <c r="C30" s="23"/>
      <c r="D30" s="23"/>
      <c r="E30" s="23"/>
      <c r="F30" s="23"/>
      <c r="G30" s="23"/>
    </row>
  </sheetData>
  <mergeCells count="30">
    <mergeCell ref="A28:B28"/>
    <mergeCell ref="A21:B21"/>
    <mergeCell ref="A22:B22"/>
    <mergeCell ref="A23:B23"/>
    <mergeCell ref="H3:I3"/>
    <mergeCell ref="C3:G3"/>
    <mergeCell ref="A5:B5"/>
    <mergeCell ref="A6:B6"/>
    <mergeCell ref="A11:B11"/>
    <mergeCell ref="A7:B7"/>
    <mergeCell ref="A8:B8"/>
    <mergeCell ref="A9:B9"/>
    <mergeCell ref="A24:B24"/>
    <mergeCell ref="A25:B25"/>
    <mergeCell ref="A20:B20"/>
    <mergeCell ref="A10:B10"/>
    <mergeCell ref="A26:B26"/>
    <mergeCell ref="A27:B27"/>
    <mergeCell ref="H2:L2"/>
    <mergeCell ref="J3:L4"/>
    <mergeCell ref="A17:B17"/>
    <mergeCell ref="A18:B18"/>
    <mergeCell ref="A19:B19"/>
    <mergeCell ref="C2:G2"/>
    <mergeCell ref="A2:B4"/>
    <mergeCell ref="A12:B12"/>
    <mergeCell ref="A13:B13"/>
    <mergeCell ref="A14:B14"/>
    <mergeCell ref="A15:B15"/>
    <mergeCell ref="A16:B16"/>
  </mergeCells>
  <phoneticPr fontId="7"/>
  <pageMargins left="0.75" right="0.75" top="0.73" bottom="0.52" header="0.51200000000000001" footer="0.27"/>
  <pageSetup paperSize="9" scale="98" fitToWidth="0" fitToHeight="0" orientation="portrait" r:id="rId1"/>
  <headerFooter alignWithMargins="0"/>
  <cellWatches>
    <cellWatch r="A6"/>
    <cellWatch r="A7"/>
    <cellWatch r="A8"/>
    <cellWatch r="A9"/>
    <cellWatch r="A11"/>
    <cellWatch r="A12"/>
    <cellWatch r="A13"/>
    <cellWatch r="A14"/>
    <cellWatch r="A16"/>
    <cellWatch r="A17"/>
  </cellWatch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pageSetUpPr fitToPage="1"/>
  </sheetPr>
  <dimension ref="A1:P59"/>
  <sheetViews>
    <sheetView showGridLines="0" topLeftCell="A43" zoomScaleNormal="100" workbookViewId="0">
      <selection sqref="A1:I59"/>
    </sheetView>
  </sheetViews>
  <sheetFormatPr defaultRowHeight="13.5"/>
  <cols>
    <col min="9" max="9" width="9" customWidth="1"/>
  </cols>
  <sheetData>
    <row r="1" spans="1:16" ht="18.75" customHeight="1">
      <c r="A1" s="1" t="s">
        <v>32</v>
      </c>
    </row>
    <row r="2" spans="1:16">
      <c r="A2" t="s">
        <v>33</v>
      </c>
      <c r="D2" t="s">
        <v>34</v>
      </c>
    </row>
    <row r="3" spans="1:16">
      <c r="E3" t="s">
        <v>35</v>
      </c>
    </row>
    <row r="6" spans="1:16">
      <c r="A6" s="1152" t="s">
        <v>36</v>
      </c>
      <c r="B6" s="1153"/>
      <c r="C6" s="1154"/>
      <c r="D6" s="1152" t="s">
        <v>37</v>
      </c>
      <c r="E6" s="1153"/>
      <c r="F6" s="1153"/>
      <c r="G6" s="1153"/>
      <c r="H6" s="1153"/>
      <c r="I6" s="1154"/>
    </row>
    <row r="7" spans="1:16">
      <c r="A7" s="1155"/>
      <c r="B7" s="1156"/>
      <c r="C7" s="1157"/>
      <c r="D7" s="1155"/>
      <c r="E7" s="1156"/>
      <c r="F7" s="1156"/>
      <c r="G7" s="1156"/>
      <c r="H7" s="1156"/>
      <c r="I7" s="1157"/>
    </row>
    <row r="8" spans="1:16">
      <c r="A8" s="1155"/>
      <c r="B8" s="1156"/>
      <c r="C8" s="1157"/>
      <c r="D8" s="1155"/>
      <c r="E8" s="1156"/>
      <c r="F8" s="1156"/>
      <c r="G8" s="1156"/>
      <c r="H8" s="1156"/>
      <c r="I8" s="1157"/>
    </row>
    <row r="9" spans="1:16">
      <c r="A9" s="1158"/>
      <c r="B9" s="1159"/>
      <c r="C9" s="1160"/>
      <c r="D9" s="1158"/>
      <c r="E9" s="1159"/>
      <c r="F9" s="1159"/>
      <c r="G9" s="1159"/>
      <c r="H9" s="1159"/>
      <c r="I9" s="1160"/>
    </row>
    <row r="10" spans="1:16">
      <c r="A10" s="9"/>
      <c r="B10" s="10"/>
      <c r="C10" s="11"/>
      <c r="D10" s="12"/>
      <c r="E10" s="13"/>
      <c r="F10" s="13"/>
      <c r="G10" s="13"/>
      <c r="H10" s="13"/>
      <c r="I10" s="14"/>
    </row>
    <row r="11" spans="1:16">
      <c r="A11" s="15"/>
      <c r="B11" s="16"/>
      <c r="C11" s="17"/>
      <c r="D11" s="1155" t="s">
        <v>38</v>
      </c>
      <c r="E11" s="1156"/>
      <c r="F11" s="1156"/>
      <c r="G11" s="1156"/>
      <c r="H11" s="1156"/>
      <c r="I11" s="1157"/>
    </row>
    <row r="12" spans="1:16">
      <c r="A12" s="15"/>
      <c r="B12" s="1170" t="s">
        <v>39</v>
      </c>
      <c r="C12" s="1171"/>
      <c r="D12" s="1155"/>
      <c r="E12" s="1156"/>
      <c r="F12" s="1156"/>
      <c r="G12" s="1156"/>
      <c r="H12" s="1156"/>
      <c r="I12" s="1157"/>
    </row>
    <row r="13" spans="1:16">
      <c r="A13" s="15"/>
      <c r="B13" s="16"/>
      <c r="C13" s="17"/>
      <c r="D13" s="1155"/>
      <c r="E13" s="1156"/>
      <c r="F13" s="1156"/>
      <c r="G13" s="1156"/>
      <c r="H13" s="1156"/>
      <c r="I13" s="1157"/>
    </row>
    <row r="14" spans="1:16">
      <c r="A14" s="18"/>
      <c r="B14" s="19"/>
      <c r="C14" s="20"/>
      <c r="D14" s="1158"/>
      <c r="E14" s="1159"/>
      <c r="F14" s="1159"/>
      <c r="G14" s="1159"/>
      <c r="H14" s="1159"/>
      <c r="I14" s="1160"/>
    </row>
    <row r="15" spans="1:16">
      <c r="A15" s="6" t="s">
        <v>40</v>
      </c>
      <c r="B15" s="6"/>
      <c r="C15" s="6"/>
      <c r="D15" s="6"/>
      <c r="E15" s="6"/>
      <c r="F15" s="6"/>
      <c r="G15" s="6"/>
      <c r="H15" s="6"/>
      <c r="I15" s="6"/>
      <c r="J15" s="6"/>
      <c r="K15" s="7"/>
      <c r="L15" s="7"/>
      <c r="M15" s="7"/>
      <c r="N15" s="7"/>
      <c r="O15" s="7"/>
      <c r="P15" s="7"/>
    </row>
    <row r="16" spans="1:16">
      <c r="A16" s="6" t="s">
        <v>41</v>
      </c>
      <c r="B16" s="6"/>
      <c r="C16" s="6"/>
      <c r="D16" s="6"/>
      <c r="E16" s="6"/>
      <c r="F16" s="6"/>
      <c r="G16" s="6"/>
      <c r="H16" s="6"/>
      <c r="I16" s="6"/>
      <c r="J16" s="6"/>
      <c r="K16" s="7"/>
      <c r="L16" s="7"/>
      <c r="M16" s="7"/>
      <c r="N16" s="7"/>
      <c r="O16" s="7"/>
      <c r="P16" s="7"/>
    </row>
    <row r="17" spans="1:10">
      <c r="A17" s="2" t="s">
        <v>42</v>
      </c>
      <c r="B17" s="6"/>
      <c r="C17" s="6"/>
      <c r="D17" s="6"/>
      <c r="E17" s="6"/>
      <c r="F17" s="6"/>
      <c r="G17" s="6"/>
      <c r="H17" s="6"/>
      <c r="I17" s="6"/>
      <c r="J17" s="6"/>
    </row>
    <row r="18" spans="1:10">
      <c r="B18" s="3" t="s">
        <v>43</v>
      </c>
      <c r="C18" s="21"/>
      <c r="D18" s="21"/>
      <c r="E18" s="21"/>
      <c r="F18" s="21"/>
      <c r="G18" s="21"/>
      <c r="H18" s="8"/>
    </row>
    <row r="19" spans="1:10">
      <c r="B19" s="1152" t="s">
        <v>44</v>
      </c>
      <c r="C19" s="1153"/>
      <c r="D19" s="1153"/>
      <c r="E19" s="1153"/>
      <c r="F19" s="1153"/>
      <c r="G19" s="1153"/>
      <c r="H19" s="1153"/>
      <c r="I19" s="1154"/>
    </row>
    <row r="20" spans="1:10">
      <c r="B20" s="1155"/>
      <c r="C20" s="1161"/>
      <c r="D20" s="1161"/>
      <c r="E20" s="1161"/>
      <c r="F20" s="1161"/>
      <c r="G20" s="1161"/>
      <c r="H20" s="1161"/>
      <c r="I20" s="1157"/>
    </row>
    <row r="21" spans="1:10">
      <c r="B21" s="1155"/>
      <c r="C21" s="1161"/>
      <c r="D21" s="1161"/>
      <c r="E21" s="1161"/>
      <c r="F21" s="1161"/>
      <c r="G21" s="1161"/>
      <c r="H21" s="1161"/>
      <c r="I21" s="1157"/>
    </row>
    <row r="22" spans="1:10">
      <c r="B22" s="1155"/>
      <c r="C22" s="1161"/>
      <c r="D22" s="1161"/>
      <c r="E22" s="1161"/>
      <c r="F22" s="1161"/>
      <c r="G22" s="1161"/>
      <c r="H22" s="1161"/>
      <c r="I22" s="1157"/>
    </row>
    <row r="23" spans="1:10">
      <c r="B23" s="1158"/>
      <c r="C23" s="1159"/>
      <c r="D23" s="1159"/>
      <c r="E23" s="1159"/>
      <c r="F23" s="1159"/>
      <c r="G23" s="1159"/>
      <c r="H23" s="1159"/>
      <c r="I23" s="1160"/>
    </row>
    <row r="24" spans="1:10" ht="13.5" customHeight="1">
      <c r="B24" s="1164" t="s">
        <v>45</v>
      </c>
      <c r="C24" s="1165"/>
      <c r="D24" s="1165"/>
      <c r="E24" s="1165"/>
      <c r="F24" s="1165"/>
      <c r="G24" s="1165"/>
      <c r="H24" s="1165"/>
      <c r="I24" s="1166"/>
    </row>
    <row r="25" spans="1:10">
      <c r="B25" s="1167"/>
      <c r="C25" s="1168"/>
      <c r="D25" s="1168"/>
      <c r="E25" s="1168"/>
      <c r="F25" s="1168"/>
      <c r="G25" s="1168"/>
      <c r="H25" s="1168"/>
      <c r="I25" s="1169"/>
    </row>
    <row r="26" spans="1:10">
      <c r="B26" s="1167"/>
      <c r="C26" s="1168"/>
      <c r="D26" s="1168"/>
      <c r="E26" s="1168"/>
      <c r="F26" s="1168"/>
      <c r="G26" s="1168"/>
      <c r="H26" s="1168"/>
      <c r="I26" s="1169"/>
    </row>
    <row r="27" spans="1:10">
      <c r="B27" s="1167"/>
      <c r="C27" s="1168"/>
      <c r="D27" s="1168"/>
      <c r="E27" s="1168"/>
      <c r="F27" s="1168"/>
      <c r="G27" s="1168"/>
      <c r="H27" s="1168"/>
      <c r="I27" s="1169"/>
    </row>
    <row r="28" spans="1:10">
      <c r="B28" s="1152" t="s">
        <v>46</v>
      </c>
      <c r="C28" s="1153"/>
      <c r="D28" s="1153"/>
      <c r="E28" s="1153"/>
      <c r="F28" s="1153"/>
      <c r="G28" s="1153"/>
      <c r="H28" s="1153"/>
      <c r="I28" s="1154"/>
    </row>
    <row r="29" spans="1:10">
      <c r="B29" s="1155"/>
      <c r="C29" s="1156"/>
      <c r="D29" s="1156"/>
      <c r="E29" s="1156"/>
      <c r="F29" s="1156"/>
      <c r="G29" s="1156"/>
      <c r="H29" s="1156"/>
      <c r="I29" s="1157"/>
    </row>
    <row r="30" spans="1:10">
      <c r="B30" s="1155"/>
      <c r="C30" s="1156"/>
      <c r="D30" s="1156"/>
      <c r="E30" s="1156"/>
      <c r="F30" s="1156"/>
      <c r="G30" s="1156"/>
      <c r="H30" s="1156"/>
      <c r="I30" s="1157"/>
    </row>
    <row r="31" spans="1:10">
      <c r="B31" s="1152" t="s">
        <v>47</v>
      </c>
      <c r="C31" s="1153"/>
      <c r="D31" s="1153"/>
      <c r="E31" s="1153"/>
      <c r="F31" s="1153"/>
      <c r="G31" s="1153"/>
      <c r="H31" s="1153"/>
      <c r="I31" s="1154"/>
    </row>
    <row r="32" spans="1:10">
      <c r="B32" s="1155"/>
      <c r="C32" s="1161"/>
      <c r="D32" s="1161"/>
      <c r="E32" s="1161"/>
      <c r="F32" s="1161"/>
      <c r="G32" s="1161"/>
      <c r="H32" s="1161"/>
      <c r="I32" s="1157"/>
    </row>
    <row r="33" spans="1:9">
      <c r="B33" s="1155"/>
      <c r="C33" s="1161"/>
      <c r="D33" s="1161"/>
      <c r="E33" s="1161"/>
      <c r="F33" s="1161"/>
      <c r="G33" s="1161"/>
      <c r="H33" s="1161"/>
      <c r="I33" s="1157"/>
    </row>
    <row r="34" spans="1:9">
      <c r="B34" s="1155"/>
      <c r="C34" s="1161"/>
      <c r="D34" s="1161"/>
      <c r="E34" s="1161"/>
      <c r="F34" s="1161"/>
      <c r="G34" s="1161"/>
      <c r="H34" s="1161"/>
      <c r="I34" s="1157"/>
    </row>
    <row r="35" spans="1:9">
      <c r="B35" s="1158"/>
      <c r="C35" s="1159"/>
      <c r="D35" s="1159"/>
      <c r="E35" s="1159"/>
      <c r="F35" s="1159"/>
      <c r="G35" s="1159"/>
      <c r="H35" s="1159"/>
      <c r="I35" s="1160"/>
    </row>
    <row r="36" spans="1:9">
      <c r="B36" s="10"/>
      <c r="C36" s="10"/>
      <c r="D36" s="10"/>
      <c r="E36" s="10"/>
      <c r="F36" s="10"/>
      <c r="G36" s="10"/>
      <c r="H36" s="10"/>
      <c r="I36" s="10"/>
    </row>
    <row r="37" spans="1:9" ht="13.5" customHeight="1">
      <c r="A37" s="1152" t="s">
        <v>48</v>
      </c>
      <c r="B37" s="1153"/>
      <c r="C37" s="1154"/>
      <c r="D37" s="1152" t="s">
        <v>49</v>
      </c>
      <c r="E37" s="1153"/>
      <c r="F37" s="1153"/>
      <c r="G37" s="1153"/>
      <c r="H37" s="1153"/>
      <c r="I37" s="1154"/>
    </row>
    <row r="38" spans="1:9">
      <c r="A38" s="1155"/>
      <c r="B38" s="1156"/>
      <c r="C38" s="1157"/>
      <c r="D38" s="1155"/>
      <c r="E38" s="1156"/>
      <c r="F38" s="1156"/>
      <c r="G38" s="1156"/>
      <c r="H38" s="1156"/>
      <c r="I38" s="1157"/>
    </row>
    <row r="39" spans="1:9">
      <c r="A39" s="1155"/>
      <c r="B39" s="1156"/>
      <c r="C39" s="1157"/>
      <c r="D39" s="1155"/>
      <c r="E39" s="1156"/>
      <c r="F39" s="1156"/>
      <c r="G39" s="1156"/>
      <c r="H39" s="1156"/>
      <c r="I39" s="1157"/>
    </row>
    <row r="40" spans="1:9">
      <c r="A40" s="1158"/>
      <c r="B40" s="1159"/>
      <c r="C40" s="1160"/>
      <c r="D40" s="1158"/>
      <c r="E40" s="1159"/>
      <c r="F40" s="1159"/>
      <c r="G40" s="1159"/>
      <c r="H40" s="1159"/>
      <c r="I40" s="1160"/>
    </row>
    <row r="41" spans="1:9">
      <c r="A41" s="10"/>
      <c r="B41" s="1162" t="s">
        <v>50</v>
      </c>
      <c r="C41" s="1163"/>
      <c r="D41" s="1163"/>
      <c r="E41" s="1163"/>
      <c r="F41" s="1163"/>
      <c r="G41" s="1163"/>
      <c r="H41" s="1163"/>
      <c r="I41" s="1163"/>
    </row>
    <row r="42" spans="1:9">
      <c r="A42" s="6" t="s">
        <v>51</v>
      </c>
      <c r="B42" s="6"/>
      <c r="C42" s="6"/>
      <c r="D42" s="6"/>
      <c r="E42" s="6"/>
      <c r="F42" s="6"/>
      <c r="G42" s="6"/>
      <c r="H42" s="6"/>
      <c r="I42" s="6"/>
    </row>
    <row r="43" spans="1:9">
      <c r="A43" s="6" t="s">
        <v>52</v>
      </c>
      <c r="B43" s="6"/>
      <c r="C43" s="6"/>
      <c r="D43" s="6"/>
      <c r="E43" s="6"/>
      <c r="F43" s="6"/>
      <c r="G43" s="6"/>
      <c r="H43" s="6"/>
      <c r="I43" s="6"/>
    </row>
    <row r="44" spans="1:9">
      <c r="A44" s="2" t="s">
        <v>53</v>
      </c>
      <c r="B44" s="6"/>
      <c r="C44" s="6"/>
      <c r="D44" s="6"/>
      <c r="E44" s="6"/>
      <c r="F44" s="6"/>
      <c r="G44" s="6"/>
      <c r="H44" s="6"/>
      <c r="I44" s="6"/>
    </row>
    <row r="45" spans="1:9">
      <c r="B45" s="1152" t="s">
        <v>54</v>
      </c>
      <c r="C45" s="1153"/>
      <c r="D45" s="1153"/>
      <c r="E45" s="1153"/>
      <c r="F45" s="1153"/>
      <c r="G45" s="1153"/>
      <c r="H45" s="1153"/>
      <c r="I45" s="1154"/>
    </row>
    <row r="46" spans="1:9">
      <c r="B46" s="1155"/>
      <c r="C46" s="1156"/>
      <c r="D46" s="1156"/>
      <c r="E46" s="1156"/>
      <c r="F46" s="1156"/>
      <c r="G46" s="1156"/>
      <c r="H46" s="1156"/>
      <c r="I46" s="1157"/>
    </row>
    <row r="47" spans="1:9">
      <c r="B47" s="1155"/>
      <c r="C47" s="1156"/>
      <c r="D47" s="1156"/>
      <c r="E47" s="1156"/>
      <c r="F47" s="1156"/>
      <c r="G47" s="1156"/>
      <c r="H47" s="1156"/>
      <c r="I47" s="1157"/>
    </row>
    <row r="48" spans="1:9">
      <c r="B48" s="1158"/>
      <c r="C48" s="1159"/>
      <c r="D48" s="1159"/>
      <c r="E48" s="1159"/>
      <c r="F48" s="1159"/>
      <c r="G48" s="1159"/>
      <c r="H48" s="1159"/>
      <c r="I48" s="1160"/>
    </row>
    <row r="49" spans="1:9">
      <c r="A49" s="6" t="s">
        <v>55</v>
      </c>
      <c r="B49" s="6"/>
      <c r="C49" s="6"/>
      <c r="D49" s="6"/>
      <c r="E49" s="6"/>
      <c r="F49" s="6"/>
      <c r="G49" s="6"/>
      <c r="H49" s="6"/>
      <c r="I49" s="6"/>
    </row>
    <row r="50" spans="1:9">
      <c r="A50" s="6" t="s">
        <v>56</v>
      </c>
      <c r="B50" s="6"/>
      <c r="C50" s="6"/>
      <c r="D50" s="6"/>
      <c r="E50" s="6"/>
      <c r="F50" s="6"/>
      <c r="G50" s="6"/>
      <c r="H50" s="6"/>
      <c r="I50" s="6"/>
    </row>
    <row r="51" spans="1:9">
      <c r="A51" s="2" t="s">
        <v>57</v>
      </c>
      <c r="B51" s="6"/>
      <c r="C51" s="6"/>
      <c r="D51" s="6"/>
      <c r="E51" s="6"/>
      <c r="F51" s="6"/>
      <c r="G51" s="6"/>
      <c r="H51" s="6"/>
      <c r="I51" s="6"/>
    </row>
    <row r="52" spans="1:9">
      <c r="A52" s="2"/>
      <c r="B52" s="6"/>
      <c r="C52" s="6"/>
      <c r="D52" s="6"/>
      <c r="E52" s="6"/>
      <c r="F52" s="6"/>
      <c r="G52" s="6"/>
      <c r="H52" s="6"/>
      <c r="I52" s="6"/>
    </row>
    <row r="53" spans="1:9">
      <c r="A53" s="1152" t="s">
        <v>58</v>
      </c>
      <c r="B53" s="1153"/>
      <c r="C53" s="1154"/>
      <c r="D53" s="1152" t="s">
        <v>59</v>
      </c>
      <c r="E53" s="1153"/>
      <c r="F53" s="1153"/>
      <c r="G53" s="1153"/>
      <c r="H53" s="1153"/>
      <c r="I53" s="1154"/>
    </row>
    <row r="54" spans="1:9">
      <c r="A54" s="1155"/>
      <c r="B54" s="1156"/>
      <c r="C54" s="1157"/>
      <c r="D54" s="1155"/>
      <c r="E54" s="1156"/>
      <c r="F54" s="1156"/>
      <c r="G54" s="1156"/>
      <c r="H54" s="1156"/>
      <c r="I54" s="1157"/>
    </row>
    <row r="55" spans="1:9">
      <c r="A55" s="1155"/>
      <c r="B55" s="1156"/>
      <c r="C55" s="1157"/>
      <c r="D55" s="1155"/>
      <c r="E55" s="1156"/>
      <c r="F55" s="1156"/>
      <c r="G55" s="1156"/>
      <c r="H55" s="1156"/>
      <c r="I55" s="1157"/>
    </row>
    <row r="56" spans="1:9">
      <c r="A56" s="1158"/>
      <c r="B56" s="1159"/>
      <c r="C56" s="1160"/>
      <c r="D56" s="1158"/>
      <c r="E56" s="1159"/>
      <c r="F56" s="1159"/>
      <c r="G56" s="1159"/>
      <c r="H56" s="1159"/>
      <c r="I56" s="1160"/>
    </row>
    <row r="57" spans="1:9">
      <c r="A57" s="6" t="s">
        <v>60</v>
      </c>
      <c r="B57" s="6"/>
      <c r="C57" s="6"/>
      <c r="D57" s="6"/>
      <c r="E57" s="6"/>
      <c r="F57" s="6"/>
      <c r="G57" s="6"/>
      <c r="H57" s="6"/>
      <c r="I57" s="6"/>
    </row>
    <row r="58" spans="1:9">
      <c r="A58" s="6" t="s">
        <v>61</v>
      </c>
      <c r="B58" s="6"/>
      <c r="C58" s="6"/>
      <c r="D58" s="6"/>
      <c r="E58" s="6"/>
      <c r="F58" s="6"/>
      <c r="G58" s="6"/>
      <c r="H58" s="6"/>
      <c r="I58" s="6"/>
    </row>
    <row r="59" spans="1:9">
      <c r="A59" s="2" t="s">
        <v>62</v>
      </c>
      <c r="B59" s="6"/>
      <c r="C59" s="6"/>
      <c r="D59" s="6"/>
      <c r="E59" s="6"/>
      <c r="F59" s="6"/>
      <c r="G59" s="6"/>
      <c r="H59" s="6"/>
      <c r="I59" s="6"/>
    </row>
  </sheetData>
  <mergeCells count="14">
    <mergeCell ref="B24:I27"/>
    <mergeCell ref="A6:C9"/>
    <mergeCell ref="D6:I9"/>
    <mergeCell ref="D11:I14"/>
    <mergeCell ref="B12:C12"/>
    <mergeCell ref="B19:I23"/>
    <mergeCell ref="A53:C56"/>
    <mergeCell ref="D53:I56"/>
    <mergeCell ref="B28:I30"/>
    <mergeCell ref="B31:I35"/>
    <mergeCell ref="A37:C40"/>
    <mergeCell ref="D37:I40"/>
    <mergeCell ref="B41:I41"/>
    <mergeCell ref="B45:I48"/>
  </mergeCells>
  <phoneticPr fontId="7"/>
  <pageMargins left="0.7" right="0.7" top="0.75" bottom="0.75" header="0.3" footer="0.3"/>
  <pageSetup paperSize="9" scale="9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9</vt:i4>
      </vt:variant>
    </vt:vector>
  </HeadingPairs>
  <TitlesOfParts>
    <vt:vector size="16" baseType="lpstr">
      <vt:lpstr>はじめに</vt:lpstr>
      <vt:lpstr>基本情報入力シート</vt:lpstr>
      <vt:lpstr>別紙様式2-1 計画書_総括表</vt:lpstr>
      <vt:lpstr>別紙様式2-2 個表_処遇</vt:lpstr>
      <vt:lpstr>別紙様式2-3 個表_特定</vt:lpstr>
      <vt:lpstr>【参考】数式用</vt:lpstr>
      <vt:lpstr>「手当」の考え方</vt:lpstr>
      <vt:lpstr>【参考】数式用!Print_Area</vt:lpstr>
      <vt:lpstr>はじめに!Print_Area</vt:lpstr>
      <vt:lpstr>基本情報入力シート!Print_Area</vt:lpstr>
      <vt:lpstr>'別紙様式2-1 計画書_総括表'!Print_Area</vt:lpstr>
      <vt:lpstr>'別紙様式2-2 個表_処遇'!Print_Area</vt:lpstr>
      <vt:lpstr>'別紙様式2-3 個表_特定'!Print_Area</vt:lpstr>
      <vt:lpstr>'別紙様式2-2 個表_処遇'!Print_Titles</vt:lpstr>
      <vt:lpstr>'別紙様式2-3 個表_特定'!Print_Titles</vt:lpstr>
      <vt:lpstr>サービス名</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伊藤 真紀</dc:creator>
  <cp:lastModifiedBy>伊藤 真紀</cp:lastModifiedBy>
  <cp:lastPrinted>2020-03-05T08:09:50Z</cp:lastPrinted>
  <dcterms:created xsi:type="dcterms:W3CDTF">2020-02-21T08:37:11Z</dcterms:created>
  <dcterms:modified xsi:type="dcterms:W3CDTF">2020-03-10T07:58:24Z</dcterms:modified>
</cp:coreProperties>
</file>